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509"/>
  <workbookPr/>
  <mc:AlternateContent xmlns:mc="http://schemas.openxmlformats.org/markup-compatibility/2006">
    <mc:Choice Requires="x15">
      <x15ac:absPath xmlns:x15ac="http://schemas.microsoft.com/office/spreadsheetml/2010/11/ac" url="/Users/tarafollum/Documents/Molde BK/Bedrift/"/>
    </mc:Choice>
  </mc:AlternateContent>
  <xr:revisionPtr revIDLastSave="0" documentId="13_ncr:1_{31E33801-D5ED-B246-AF81-A71A8AF978A9}" xr6:coauthVersionLast="47" xr6:coauthVersionMax="47" xr10:uidLastSave="{00000000-0000-0000-0000-000000000000}"/>
  <bookViews>
    <workbookView xWindow="0" yWindow="500" windowWidth="31800" windowHeight="19820" tabRatio="562" xr2:uid="{00000000-000D-0000-FFFF-FFFF00000000}"/>
  </bookViews>
  <sheets>
    <sheet name="Kamper" sheetId="1" r:id="rId1"/>
    <sheet name="Tellere og summer" sheetId="2" r:id="rId2"/>
    <sheet name="HCP" sheetId="3" r:id="rId3"/>
    <sheet name="Tabell" sheetId="4" r:id="rId4"/>
    <sheet name="Snittliste og beste kamp" sheetId="5" r:id="rId5"/>
    <sheet name="500 klubben" sheetId="6" r:id="rId6"/>
    <sheet name="200 klubben" sheetId="7" r:id="rId7"/>
  </sheets>
  <definedNames>
    <definedName name="_xlnm._FilterDatabase" localSheetId="4" hidden="1">'Snittliste og beste kamp'!$A$2:$D$41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320" i="1" l="1"/>
  <c r="K319" i="1"/>
  <c r="K318" i="1"/>
  <c r="K317" i="1"/>
  <c r="K316" i="1"/>
  <c r="K315" i="1"/>
  <c r="K314" i="1"/>
  <c r="K302" i="1"/>
  <c r="K301" i="1"/>
  <c r="K300" i="1"/>
  <c r="K299" i="1"/>
  <c r="K298" i="1"/>
  <c r="K297" i="1"/>
  <c r="K296" i="1"/>
  <c r="K284" i="1"/>
  <c r="K283" i="1"/>
  <c r="K282" i="1"/>
  <c r="K281" i="1"/>
  <c r="K280" i="1"/>
  <c r="K279" i="1"/>
  <c r="K278" i="1"/>
  <c r="K266" i="1"/>
  <c r="K265" i="1"/>
  <c r="K264" i="1"/>
  <c r="K263" i="1"/>
  <c r="K262" i="1"/>
  <c r="K261" i="1"/>
  <c r="K260" i="1"/>
  <c r="K242" i="1"/>
  <c r="K243" i="1"/>
  <c r="K244" i="1"/>
  <c r="K245" i="1"/>
  <c r="K246" i="1"/>
  <c r="K247" i="1"/>
  <c r="K248" i="1"/>
  <c r="K212" i="1"/>
  <c r="K211" i="1"/>
  <c r="K210" i="1"/>
  <c r="K209" i="1"/>
  <c r="K208" i="1"/>
  <c r="K207" i="1"/>
  <c r="K206" i="1"/>
  <c r="K194" i="1"/>
  <c r="K193" i="1"/>
  <c r="K192" i="1"/>
  <c r="K191" i="1"/>
  <c r="K190" i="1"/>
  <c r="K189" i="1"/>
  <c r="K188" i="1"/>
  <c r="K176" i="1"/>
  <c r="K175" i="1"/>
  <c r="K174" i="1"/>
  <c r="K173" i="1"/>
  <c r="K172" i="1"/>
  <c r="K171" i="1"/>
  <c r="K170" i="1"/>
  <c r="K227" i="1" l="1"/>
  <c r="K226" i="1"/>
  <c r="K225" i="1"/>
  <c r="K224" i="1"/>
  <c r="K158" i="1"/>
  <c r="K157" i="1"/>
  <c r="K156" i="1"/>
  <c r="K155" i="1"/>
  <c r="K153" i="1"/>
  <c r="K152" i="1"/>
  <c r="K154" i="1"/>
  <c r="K134" i="1"/>
  <c r="K138" i="1"/>
  <c r="K137" i="1"/>
  <c r="K136" i="1"/>
  <c r="K135" i="1"/>
  <c r="K103" i="1"/>
  <c r="K102" i="1"/>
  <c r="K104" i="1"/>
  <c r="K121" i="1"/>
  <c r="K120" i="1"/>
  <c r="K119" i="1"/>
  <c r="K118" i="1"/>
  <c r="K117" i="1"/>
  <c r="K116" i="1"/>
  <c r="K101" i="1"/>
  <c r="K100" i="1"/>
  <c r="K99" i="1"/>
  <c r="K98" i="1"/>
  <c r="K82" i="1"/>
  <c r="K81" i="1"/>
  <c r="K80" i="1"/>
  <c r="Q81" i="1"/>
  <c r="AB14" i="2" s="1"/>
  <c r="Q82" i="1"/>
  <c r="AB15" i="2" s="1"/>
  <c r="Q83" i="1"/>
  <c r="AB16" i="2" s="1"/>
  <c r="Q84" i="1"/>
  <c r="AB17" i="2"/>
  <c r="Q85" i="1"/>
  <c r="AB18" i="2"/>
  <c r="Q86" i="1"/>
  <c r="AB19" i="2" s="1"/>
  <c r="Q80" i="1"/>
  <c r="AB13" i="2" s="1"/>
  <c r="B15" i="1"/>
  <c r="B16" i="1" s="1"/>
  <c r="C15" i="1"/>
  <c r="C16" i="1"/>
  <c r="D15" i="1"/>
  <c r="D16" i="1" s="1"/>
  <c r="Z33" i="1"/>
  <c r="Z34" i="1" s="1"/>
  <c r="AA33" i="1"/>
  <c r="AB33" i="1"/>
  <c r="AB34" i="1" s="1"/>
  <c r="B51" i="1"/>
  <c r="B52" i="1" s="1"/>
  <c r="C51" i="1"/>
  <c r="C52" i="1" s="1"/>
  <c r="D51" i="1"/>
  <c r="D52" i="1"/>
  <c r="B69" i="1"/>
  <c r="C69" i="1"/>
  <c r="C70" i="1" s="1"/>
  <c r="D69" i="1"/>
  <c r="D70" i="1" s="1"/>
  <c r="J2" i="2"/>
  <c r="M2" i="2"/>
  <c r="A44" i="1"/>
  <c r="A45" i="1"/>
  <c r="A46" i="1"/>
  <c r="A47" i="1"/>
  <c r="A48" i="1"/>
  <c r="A49" i="1"/>
  <c r="A50" i="1"/>
  <c r="A62" i="1"/>
  <c r="A63" i="1"/>
  <c r="A64" i="1"/>
  <c r="A65" i="1"/>
  <c r="A66" i="1"/>
  <c r="A67" i="1"/>
  <c r="A68" i="1"/>
  <c r="H16" i="1"/>
  <c r="I16" i="1"/>
  <c r="J16" i="1"/>
  <c r="K15" i="1"/>
  <c r="N34" i="1"/>
  <c r="O34" i="1"/>
  <c r="P34" i="1"/>
  <c r="Q33" i="1"/>
  <c r="AL52" i="1"/>
  <c r="AM52" i="1"/>
  <c r="AN52" i="1"/>
  <c r="AO51" i="1"/>
  <c r="N70" i="1"/>
  <c r="O70" i="1"/>
  <c r="P70" i="1"/>
  <c r="Q69" i="1"/>
  <c r="J12" i="2"/>
  <c r="M12" i="2"/>
  <c r="P12" i="2"/>
  <c r="S12" i="2"/>
  <c r="N15" i="1"/>
  <c r="N16" i="1" s="1"/>
  <c r="O15" i="1"/>
  <c r="O16" i="1" s="1"/>
  <c r="P15" i="1"/>
  <c r="P16" i="1" s="1"/>
  <c r="T33" i="1"/>
  <c r="U33" i="1"/>
  <c r="U34" i="1" s="1"/>
  <c r="V33" i="1"/>
  <c r="V34" i="1" s="1"/>
  <c r="H51" i="1"/>
  <c r="H52" i="1" s="1"/>
  <c r="I51" i="1"/>
  <c r="I52" i="1" s="1"/>
  <c r="J51" i="1"/>
  <c r="J52" i="1" s="1"/>
  <c r="AL69" i="1"/>
  <c r="AM69" i="1"/>
  <c r="AM70" i="1" s="1"/>
  <c r="AN69" i="1"/>
  <c r="AN70" i="1" s="1"/>
  <c r="J22" i="2"/>
  <c r="M22" i="2"/>
  <c r="P22" i="2"/>
  <c r="S22" i="2"/>
  <c r="T15" i="1"/>
  <c r="U15" i="1"/>
  <c r="U16" i="1" s="1"/>
  <c r="V15" i="1"/>
  <c r="V16" i="1" s="1"/>
  <c r="AL33" i="1"/>
  <c r="AM33" i="1"/>
  <c r="AM34" i="1" s="1"/>
  <c r="AN33" i="1"/>
  <c r="AN34" i="1" s="1"/>
  <c r="AF51" i="1"/>
  <c r="AF52" i="1" s="1"/>
  <c r="AG51" i="1"/>
  <c r="AH51" i="1"/>
  <c r="AH52" i="1" s="1"/>
  <c r="T69" i="1"/>
  <c r="T70" i="1" s="1"/>
  <c r="U69" i="1"/>
  <c r="V69" i="1"/>
  <c r="V70" i="1" s="1"/>
  <c r="J32" i="2"/>
  <c r="M32" i="2"/>
  <c r="P32" i="2"/>
  <c r="S32" i="2"/>
  <c r="Z15" i="1"/>
  <c r="Z16" i="1" s="1"/>
  <c r="AA15" i="1"/>
  <c r="AA16" i="1" s="1"/>
  <c r="AB15" i="1"/>
  <c r="AB16" i="1" s="1"/>
  <c r="AF33" i="1"/>
  <c r="AG33" i="1"/>
  <c r="AG34" i="1" s="1"/>
  <c r="AH33" i="1"/>
  <c r="AH34" i="1" s="1"/>
  <c r="Z51" i="1"/>
  <c r="Z52" i="1" s="1"/>
  <c r="AA51" i="1"/>
  <c r="AA52" i="1" s="1"/>
  <c r="AB51" i="1"/>
  <c r="AB52" i="1" s="1"/>
  <c r="Z69" i="1"/>
  <c r="AA69" i="1"/>
  <c r="AA70" i="1" s="1"/>
  <c r="AB69" i="1"/>
  <c r="AB70" i="1" s="1"/>
  <c r="J42" i="2"/>
  <c r="V42" i="2" s="1"/>
  <c r="M42" i="2"/>
  <c r="P42" i="2"/>
  <c r="S42" i="2"/>
  <c r="AF15" i="1"/>
  <c r="AG15" i="1"/>
  <c r="AG16" i="1"/>
  <c r="AH15" i="1"/>
  <c r="AH16" i="1"/>
  <c r="B33" i="1"/>
  <c r="C33" i="1"/>
  <c r="C34" i="1" s="1"/>
  <c r="D33" i="1"/>
  <c r="D34" i="1" s="1"/>
  <c r="AR51" i="1"/>
  <c r="AR52" i="1" s="1"/>
  <c r="AS51" i="1"/>
  <c r="AT51" i="1"/>
  <c r="AT52" i="1" s="1"/>
  <c r="H69" i="1"/>
  <c r="I69" i="1"/>
  <c r="I70" i="1"/>
  <c r="J69" i="1"/>
  <c r="J70" i="1" s="1"/>
  <c r="J52" i="2"/>
  <c r="M52" i="2"/>
  <c r="P52" i="2"/>
  <c r="S52" i="2"/>
  <c r="AL15" i="1"/>
  <c r="AL16" i="1" s="1"/>
  <c r="AM15" i="1"/>
  <c r="AN15" i="1"/>
  <c r="AN16" i="1" s="1"/>
  <c r="AX33" i="1"/>
  <c r="AY33" i="1"/>
  <c r="AY34" i="1" s="1"/>
  <c r="AZ33" i="1"/>
  <c r="AZ34" i="1"/>
  <c r="N51" i="1"/>
  <c r="N52" i="1" s="1"/>
  <c r="O51" i="1"/>
  <c r="O52" i="1" s="1"/>
  <c r="P51" i="1"/>
  <c r="P52" i="1" s="1"/>
  <c r="AF69" i="1"/>
  <c r="AG69" i="1"/>
  <c r="AG70" i="1" s="1"/>
  <c r="AH69" i="1"/>
  <c r="AH70" i="1"/>
  <c r="J62" i="2"/>
  <c r="M62" i="2"/>
  <c r="P62" i="2"/>
  <c r="S62" i="2"/>
  <c r="BD15" i="1"/>
  <c r="BD16" i="1" s="1"/>
  <c r="BE15" i="1"/>
  <c r="BE16" i="1" s="1"/>
  <c r="BF15" i="1"/>
  <c r="BF16" i="1" s="1"/>
  <c r="BD33" i="1"/>
  <c r="BD34" i="1" s="1"/>
  <c r="BE33" i="1"/>
  <c r="BE34" i="1" s="1"/>
  <c r="BF33" i="1"/>
  <c r="BF34" i="1" s="1"/>
  <c r="AX51" i="1"/>
  <c r="AX52" i="1" s="1"/>
  <c r="AY51" i="1"/>
  <c r="AZ51" i="1"/>
  <c r="AZ52" i="1" s="1"/>
  <c r="AR69" i="1"/>
  <c r="AS69" i="1"/>
  <c r="AS70" i="1" s="1"/>
  <c r="AT69" i="1"/>
  <c r="AT70" i="1" s="1"/>
  <c r="J72" i="2"/>
  <c r="M72" i="2"/>
  <c r="P72" i="2"/>
  <c r="S72" i="2"/>
  <c r="AR15" i="1"/>
  <c r="AR16" i="1"/>
  <c r="AS15" i="1"/>
  <c r="AS16" i="1"/>
  <c r="AT15" i="1"/>
  <c r="AT16" i="1" s="1"/>
  <c r="AR33" i="1"/>
  <c r="AS33" i="1"/>
  <c r="AS34" i="1" s="1"/>
  <c r="AT33" i="1"/>
  <c r="AT34" i="1" s="1"/>
  <c r="BD51" i="1"/>
  <c r="BD52" i="1"/>
  <c r="BE51" i="1"/>
  <c r="BE52" i="1" s="1"/>
  <c r="BF51" i="1"/>
  <c r="BF52" i="1" s="1"/>
  <c r="BD69" i="1"/>
  <c r="BE69" i="1"/>
  <c r="BE70" i="1" s="1"/>
  <c r="BF69" i="1"/>
  <c r="BF70" i="1" s="1"/>
  <c r="J82" i="2"/>
  <c r="M82" i="2"/>
  <c r="P82" i="2"/>
  <c r="S82" i="2"/>
  <c r="AX15" i="1"/>
  <c r="AY15" i="1"/>
  <c r="AY16" i="1" s="1"/>
  <c r="AZ15" i="1"/>
  <c r="AZ16" i="1"/>
  <c r="H33" i="1"/>
  <c r="I33" i="1"/>
  <c r="I34" i="1" s="1"/>
  <c r="J33" i="1"/>
  <c r="J34" i="1" s="1"/>
  <c r="T51" i="1"/>
  <c r="T52" i="1" s="1"/>
  <c r="U51" i="1"/>
  <c r="W51" i="1" s="1"/>
  <c r="V51" i="1"/>
  <c r="V52" i="1"/>
  <c r="AX69" i="1"/>
  <c r="AX70" i="1" s="1"/>
  <c r="AY69" i="1"/>
  <c r="AZ69" i="1"/>
  <c r="AZ70" i="1" s="1"/>
  <c r="J92" i="2"/>
  <c r="M92" i="2"/>
  <c r="V92" i="2" s="1"/>
  <c r="P92" i="2"/>
  <c r="S92" i="2"/>
  <c r="AA2" i="2"/>
  <c r="AD2" i="2"/>
  <c r="AG2" i="2"/>
  <c r="AJ2" i="2"/>
  <c r="AA12" i="2"/>
  <c r="AD12" i="2"/>
  <c r="AM12" i="2" s="1"/>
  <c r="AG12" i="2"/>
  <c r="AJ12" i="2"/>
  <c r="AA22" i="2"/>
  <c r="AD22" i="2"/>
  <c r="AG22" i="2"/>
  <c r="AJ22" i="2"/>
  <c r="AA32" i="2"/>
  <c r="AD32" i="2"/>
  <c r="AM32" i="2" s="1"/>
  <c r="AG32" i="2"/>
  <c r="AJ32" i="2"/>
  <c r="AA42" i="2"/>
  <c r="AD42" i="2"/>
  <c r="AG42" i="2"/>
  <c r="AJ42" i="2"/>
  <c r="AA52" i="2"/>
  <c r="AD52" i="2"/>
  <c r="AM52" i="2" s="1"/>
  <c r="AG52" i="2"/>
  <c r="AJ52" i="2"/>
  <c r="AR142" i="1"/>
  <c r="AA62" i="2"/>
  <c r="AD62" i="2"/>
  <c r="AG62" i="2"/>
  <c r="AJ62" i="2"/>
  <c r="AA72" i="2"/>
  <c r="AM72" i="2" s="1"/>
  <c r="AD72" i="2"/>
  <c r="AG72" i="2"/>
  <c r="AJ72" i="2"/>
  <c r="AA82" i="2"/>
  <c r="AD82" i="2"/>
  <c r="AG82" i="2"/>
  <c r="AJ82" i="2"/>
  <c r="AA92" i="2"/>
  <c r="AM92" i="2" s="1"/>
  <c r="AD92" i="2"/>
  <c r="AG92" i="2"/>
  <c r="AJ92" i="2"/>
  <c r="AR2" i="2"/>
  <c r="AU2" i="2"/>
  <c r="AX2" i="2"/>
  <c r="BA2" i="2"/>
  <c r="AR12" i="2"/>
  <c r="BD12" i="2" s="1"/>
  <c r="AU12" i="2"/>
  <c r="AX12" i="2"/>
  <c r="BA12" i="2"/>
  <c r="AR22" i="2"/>
  <c r="AU22" i="2"/>
  <c r="AX22" i="2"/>
  <c r="BA22" i="2"/>
  <c r="AR32" i="2"/>
  <c r="BD32" i="2" s="1"/>
  <c r="AU32" i="2"/>
  <c r="AX32" i="2"/>
  <c r="BA32" i="2"/>
  <c r="AR42" i="2"/>
  <c r="AU42" i="2"/>
  <c r="AX42" i="2"/>
  <c r="BA42" i="2"/>
  <c r="AR52" i="2"/>
  <c r="BD52" i="2" s="1"/>
  <c r="AU52" i="2"/>
  <c r="AX52" i="2"/>
  <c r="BA52" i="2"/>
  <c r="AR62" i="2"/>
  <c r="AU62" i="2"/>
  <c r="AX62" i="2"/>
  <c r="BA62" i="2"/>
  <c r="AR72" i="2"/>
  <c r="BD72" i="2" s="1"/>
  <c r="AU72" i="2"/>
  <c r="AX72" i="2"/>
  <c r="BA72" i="2"/>
  <c r="AR82" i="2"/>
  <c r="AU82" i="2"/>
  <c r="AX82" i="2"/>
  <c r="BA82" i="2"/>
  <c r="AR92" i="2"/>
  <c r="AU92" i="2"/>
  <c r="AX92" i="2"/>
  <c r="BA92" i="2"/>
  <c r="BI2" i="2"/>
  <c r="BL2" i="2"/>
  <c r="BO2" i="2"/>
  <c r="BR2" i="2"/>
  <c r="BI12" i="2"/>
  <c r="BL12" i="2"/>
  <c r="BO12" i="2"/>
  <c r="BR12" i="2"/>
  <c r="BI22" i="2"/>
  <c r="BL22" i="2"/>
  <c r="BO22" i="2"/>
  <c r="BU22" i="2" s="1"/>
  <c r="BR22" i="2"/>
  <c r="BI32" i="2"/>
  <c r="BL32" i="2"/>
  <c r="BO32" i="2"/>
  <c r="BR32" i="2"/>
  <c r="BI42" i="2"/>
  <c r="BL42" i="2"/>
  <c r="BO42" i="2"/>
  <c r="BR42" i="2"/>
  <c r="BI52" i="2"/>
  <c r="BL52" i="2"/>
  <c r="BO52" i="2"/>
  <c r="BR52" i="2"/>
  <c r="BI62" i="2"/>
  <c r="BL62" i="2"/>
  <c r="BO62" i="2"/>
  <c r="BR62" i="2"/>
  <c r="BI72" i="2"/>
  <c r="BL72" i="2"/>
  <c r="BO72" i="2"/>
  <c r="BR72" i="2"/>
  <c r="BI82" i="2"/>
  <c r="BL82" i="2"/>
  <c r="BO82" i="2"/>
  <c r="BR82" i="2"/>
  <c r="BI92" i="2"/>
  <c r="BL92" i="2"/>
  <c r="BO92" i="2"/>
  <c r="BR92" i="2"/>
  <c r="BD322" i="1"/>
  <c r="BE322" i="1"/>
  <c r="BF322" i="1"/>
  <c r="BG321" i="1"/>
  <c r="BD304" i="1"/>
  <c r="BE304" i="1"/>
  <c r="BF304" i="1"/>
  <c r="BG303" i="1"/>
  <c r="P14" i="2"/>
  <c r="P15" i="2"/>
  <c r="P16" i="2"/>
  <c r="P17" i="2"/>
  <c r="P18" i="2"/>
  <c r="P19" i="2"/>
  <c r="P13" i="2"/>
  <c r="AE29" i="1"/>
  <c r="E29" i="1"/>
  <c r="E28" i="1"/>
  <c r="N55" i="2" s="1"/>
  <c r="E31" i="1"/>
  <c r="BA9" i="1"/>
  <c r="K94" i="2" s="1"/>
  <c r="K27" i="1"/>
  <c r="N94" i="2" s="1"/>
  <c r="O94" i="2" s="1"/>
  <c r="W45" i="1"/>
  <c r="Q94" i="2" s="1"/>
  <c r="BA63" i="1"/>
  <c r="T94" i="2" s="1"/>
  <c r="AU81" i="1"/>
  <c r="AB94" i="2" s="1"/>
  <c r="AI99" i="1"/>
  <c r="AE94" i="2" s="1"/>
  <c r="W117" i="1"/>
  <c r="AH94" i="2" s="1"/>
  <c r="AK94" i="2"/>
  <c r="BG153" i="1"/>
  <c r="AS94" i="2" s="1"/>
  <c r="BG171" i="1"/>
  <c r="AV94" i="2" s="1"/>
  <c r="AC189" i="1"/>
  <c r="AY94" i="2" s="1"/>
  <c r="AO207" i="1"/>
  <c r="BB94" i="2" s="1"/>
  <c r="BG225" i="1"/>
  <c r="BJ94" i="2" s="1"/>
  <c r="BI94" i="2"/>
  <c r="AO243" i="1"/>
  <c r="BM94" i="2" s="1"/>
  <c r="BL94" i="2"/>
  <c r="AC261" i="1"/>
  <c r="BP94" i="2" s="1"/>
  <c r="BQ94" i="2" s="1"/>
  <c r="BO94" i="2"/>
  <c r="Q279" i="1"/>
  <c r="BS94" i="2" s="1"/>
  <c r="BR94" i="2"/>
  <c r="E297" i="1"/>
  <c r="CA94" i="2" s="1"/>
  <c r="BA315" i="1"/>
  <c r="CD94" i="2" s="1"/>
  <c r="BA10" i="1"/>
  <c r="K95" i="2"/>
  <c r="K28" i="1"/>
  <c r="N95" i="2" s="1"/>
  <c r="W46" i="1"/>
  <c r="Q95" i="2" s="1"/>
  <c r="BA64" i="1"/>
  <c r="T95" i="2"/>
  <c r="AU82" i="1"/>
  <c r="AB95" i="2" s="1"/>
  <c r="AI100" i="1"/>
  <c r="AE95" i="2" s="1"/>
  <c r="W118" i="1"/>
  <c r="AH95" i="2" s="1"/>
  <c r="AK95" i="2"/>
  <c r="BG154" i="1"/>
  <c r="AS95" i="2" s="1"/>
  <c r="BG172" i="1"/>
  <c r="AV95" i="2" s="1"/>
  <c r="AC190" i="1"/>
  <c r="AY95" i="2" s="1"/>
  <c r="AO208" i="1"/>
  <c r="BB95" i="2" s="1"/>
  <c r="BG226" i="1"/>
  <c r="BJ95" i="2" s="1"/>
  <c r="BI95" i="2"/>
  <c r="AO244" i="1"/>
  <c r="BM95" i="2" s="1"/>
  <c r="BL95" i="2"/>
  <c r="AC262" i="1"/>
  <c r="BP95" i="2" s="1"/>
  <c r="BO95" i="2"/>
  <c r="Q280" i="1"/>
  <c r="BS95" i="2" s="1"/>
  <c r="BR95" i="2"/>
  <c r="E298" i="1"/>
  <c r="CA95" i="2" s="1"/>
  <c r="BA316" i="1"/>
  <c r="CD95" i="2" s="1"/>
  <c r="BA11" i="1"/>
  <c r="K96" i="2" s="1"/>
  <c r="K29" i="1"/>
  <c r="N96" i="2" s="1"/>
  <c r="W47" i="1"/>
  <c r="Q96" i="2" s="1"/>
  <c r="BA65" i="1"/>
  <c r="T96" i="2" s="1"/>
  <c r="AU83" i="1"/>
  <c r="AB96" i="2" s="1"/>
  <c r="AC96" i="2" s="1"/>
  <c r="AI101" i="1"/>
  <c r="AE96" i="2" s="1"/>
  <c r="W119" i="1"/>
  <c r="AH96" i="2" s="1"/>
  <c r="AK96" i="2"/>
  <c r="BG155" i="1"/>
  <c r="AS96" i="2" s="1"/>
  <c r="BG173" i="1"/>
  <c r="AV96" i="2" s="1"/>
  <c r="AC191" i="1"/>
  <c r="AY96" i="2" s="1"/>
  <c r="AO209" i="1"/>
  <c r="BB96" i="2" s="1"/>
  <c r="BG227" i="1"/>
  <c r="BJ96" i="2" s="1"/>
  <c r="BI96" i="2"/>
  <c r="AO245" i="1"/>
  <c r="BM96" i="2" s="1"/>
  <c r="BL96" i="2"/>
  <c r="AC263" i="1"/>
  <c r="BP96" i="2" s="1"/>
  <c r="BO96" i="2"/>
  <c r="Q281" i="1"/>
  <c r="BS96" i="2" s="1"/>
  <c r="BR96" i="2"/>
  <c r="E299" i="1"/>
  <c r="CA96" i="2" s="1"/>
  <c r="BA317" i="1"/>
  <c r="CD96" i="2" s="1"/>
  <c r="BA12" i="1"/>
  <c r="K97" i="2" s="1"/>
  <c r="K30" i="1"/>
  <c r="N97" i="2" s="1"/>
  <c r="W48" i="1"/>
  <c r="Q97" i="2" s="1"/>
  <c r="BA66" i="1"/>
  <c r="T97" i="2" s="1"/>
  <c r="AU84" i="1"/>
  <c r="AB97" i="2" s="1"/>
  <c r="AI102" i="1"/>
  <c r="AE97" i="2" s="1"/>
  <c r="W120" i="1"/>
  <c r="AH97" i="2" s="1"/>
  <c r="AK97" i="2"/>
  <c r="BG156" i="1"/>
  <c r="AS97" i="2" s="1"/>
  <c r="BG174" i="1"/>
  <c r="AV97" i="2" s="1"/>
  <c r="AC192" i="1"/>
  <c r="AY97" i="2" s="1"/>
  <c r="AO210" i="1"/>
  <c r="BB97" i="2" s="1"/>
  <c r="BG228" i="1"/>
  <c r="BJ97" i="2" s="1"/>
  <c r="BI97" i="2"/>
  <c r="AO246" i="1"/>
  <c r="BM97" i="2" s="1"/>
  <c r="BL97" i="2"/>
  <c r="AC264" i="1"/>
  <c r="BP97" i="2" s="1"/>
  <c r="BO97" i="2"/>
  <c r="Q282" i="1"/>
  <c r="BS97" i="2" s="1"/>
  <c r="BR97" i="2"/>
  <c r="E300" i="1"/>
  <c r="CA97" i="2" s="1"/>
  <c r="BA318" i="1"/>
  <c r="CD97" i="2" s="1"/>
  <c r="BA8" i="1"/>
  <c r="K93" i="2" s="1"/>
  <c r="K26" i="1"/>
  <c r="N93" i="2" s="1"/>
  <c r="W44" i="1"/>
  <c r="Q93" i="2" s="1"/>
  <c r="BA62" i="1"/>
  <c r="T93" i="2" s="1"/>
  <c r="AU80" i="1"/>
  <c r="AB93" i="2" s="1"/>
  <c r="AI98" i="1"/>
  <c r="AE93" i="2" s="1"/>
  <c r="W116" i="1"/>
  <c r="AH93" i="2" s="1"/>
  <c r="AK93" i="2"/>
  <c r="BG152" i="1"/>
  <c r="AS93" i="2" s="1"/>
  <c r="BG170" i="1"/>
  <c r="AV93" i="2" s="1"/>
  <c r="AC188" i="1"/>
  <c r="AY93" i="2" s="1"/>
  <c r="AO206" i="1"/>
  <c r="BB93" i="2" s="1"/>
  <c r="BG224" i="1"/>
  <c r="BJ93" i="2" s="1"/>
  <c r="BI93" i="2"/>
  <c r="AO242" i="1"/>
  <c r="BM93" i="2" s="1"/>
  <c r="BL93" i="2"/>
  <c r="AC260" i="1"/>
  <c r="BP93" i="2" s="1"/>
  <c r="BO93" i="2"/>
  <c r="Q278" i="1"/>
  <c r="BS93" i="2" s="1"/>
  <c r="BR93" i="2"/>
  <c r="E296" i="1"/>
  <c r="CA93" i="2" s="1"/>
  <c r="BA314" i="1"/>
  <c r="CD93" i="2" s="1"/>
  <c r="J94" i="2"/>
  <c r="M94" i="2"/>
  <c r="P94" i="2"/>
  <c r="S94" i="2"/>
  <c r="AA94" i="2"/>
  <c r="AD94" i="2"/>
  <c r="AG94" i="2"/>
  <c r="AI94" i="2" s="1"/>
  <c r="AJ94" i="2"/>
  <c r="AR94" i="2"/>
  <c r="AU94" i="2"/>
  <c r="AX94" i="2"/>
  <c r="AZ94" i="2" s="1"/>
  <c r="BA94" i="2"/>
  <c r="BZ94" i="2"/>
  <c r="CB94" i="2" s="1"/>
  <c r="CC94" i="2"/>
  <c r="J95" i="2"/>
  <c r="M95" i="2"/>
  <c r="P95" i="2"/>
  <c r="S95" i="2"/>
  <c r="AA95" i="2"/>
  <c r="AD95" i="2"/>
  <c r="AG95" i="2"/>
  <c r="AI95" i="2" s="1"/>
  <c r="AJ95" i="2"/>
  <c r="AR95" i="2"/>
  <c r="AU95" i="2"/>
  <c r="AX95" i="2"/>
  <c r="BA95" i="2"/>
  <c r="BZ95" i="2"/>
  <c r="CB95" i="2" s="1"/>
  <c r="CC95" i="2"/>
  <c r="J96" i="2"/>
  <c r="M96" i="2"/>
  <c r="P96" i="2"/>
  <c r="R96" i="2" s="1"/>
  <c r="S96" i="2"/>
  <c r="AA96" i="2"/>
  <c r="AD96" i="2"/>
  <c r="AG96" i="2"/>
  <c r="AJ96" i="2"/>
  <c r="AR96" i="2"/>
  <c r="AU96" i="2"/>
  <c r="AX96" i="2"/>
  <c r="BA96" i="2"/>
  <c r="BZ96" i="2"/>
  <c r="CC96" i="2"/>
  <c r="J97" i="2"/>
  <c r="M97" i="2"/>
  <c r="P97" i="2"/>
  <c r="S97" i="2"/>
  <c r="AA97" i="2"/>
  <c r="AC97" i="2" s="1"/>
  <c r="AD97" i="2"/>
  <c r="AG97" i="2"/>
  <c r="AJ97" i="2"/>
  <c r="AR97" i="2"/>
  <c r="AU97" i="2"/>
  <c r="AX97" i="2"/>
  <c r="BA97" i="2"/>
  <c r="BZ97" i="2"/>
  <c r="CB97" i="2" s="1"/>
  <c r="CC97" i="2"/>
  <c r="J93" i="2"/>
  <c r="M93" i="2"/>
  <c r="P93" i="2"/>
  <c r="S93" i="2"/>
  <c r="AA93" i="2"/>
  <c r="AD93" i="2"/>
  <c r="AG93" i="2"/>
  <c r="AI93" i="2" s="1"/>
  <c r="AJ93" i="2"/>
  <c r="AR93" i="2"/>
  <c r="AU93" i="2"/>
  <c r="AX93" i="2"/>
  <c r="BA93" i="2"/>
  <c r="BZ93" i="2"/>
  <c r="CC93" i="2"/>
  <c r="AU9" i="1"/>
  <c r="K84" i="2" s="1"/>
  <c r="AU27" i="1"/>
  <c r="N84" i="2"/>
  <c r="BG45" i="1"/>
  <c r="Q84" i="2" s="1"/>
  <c r="BG63" i="1"/>
  <c r="T84" i="2" s="1"/>
  <c r="BG81" i="1"/>
  <c r="AB84" i="2" s="1"/>
  <c r="AU99" i="1"/>
  <c r="AE84" i="2" s="1"/>
  <c r="AI117" i="1"/>
  <c r="AH84" i="2" s="1"/>
  <c r="AI84" i="2" s="1"/>
  <c r="W135" i="1"/>
  <c r="AK84" i="2" s="1"/>
  <c r="AL84" i="2" s="1"/>
  <c r="AS84" i="2"/>
  <c r="AO171" i="1"/>
  <c r="AV84" i="2" s="1"/>
  <c r="AO189" i="1"/>
  <c r="AY84" i="2" s="1"/>
  <c r="BA207" i="1"/>
  <c r="BB84" i="2" s="1"/>
  <c r="BA225" i="1"/>
  <c r="BA243" i="1"/>
  <c r="BM84" i="2" s="1"/>
  <c r="BL84" i="2"/>
  <c r="AO261" i="1"/>
  <c r="BP84" i="2" s="1"/>
  <c r="BO84" i="2"/>
  <c r="AC279" i="1"/>
  <c r="BS84" i="2" s="1"/>
  <c r="BR84" i="2"/>
  <c r="Q297" i="1"/>
  <c r="CA84" i="2" s="1"/>
  <c r="E315" i="1"/>
  <c r="CD84" i="2" s="1"/>
  <c r="AU10" i="1"/>
  <c r="K85" i="2" s="1"/>
  <c r="AU28" i="1"/>
  <c r="N85" i="2" s="1"/>
  <c r="BG46" i="1"/>
  <c r="Q85" i="2" s="1"/>
  <c r="BG64" i="1"/>
  <c r="T85" i="2" s="1"/>
  <c r="BG82" i="1"/>
  <c r="AB85" i="2" s="1"/>
  <c r="AU100" i="1"/>
  <c r="AE85" i="2" s="1"/>
  <c r="AI118" i="1"/>
  <c r="AH85" i="2"/>
  <c r="W136" i="1"/>
  <c r="AK85" i="2" s="1"/>
  <c r="AS85" i="2"/>
  <c r="AO172" i="1"/>
  <c r="AV85" i="2"/>
  <c r="AO190" i="1"/>
  <c r="AY85" i="2"/>
  <c r="BA208" i="1"/>
  <c r="BB85" i="2" s="1"/>
  <c r="BA226" i="1"/>
  <c r="BA244" i="1"/>
  <c r="BM85" i="2" s="1"/>
  <c r="BN85" i="2" s="1"/>
  <c r="BL85" i="2"/>
  <c r="AO262" i="1"/>
  <c r="BP85" i="2" s="1"/>
  <c r="BQ85" i="2" s="1"/>
  <c r="BO85" i="2"/>
  <c r="AC280" i="1"/>
  <c r="BS85" i="2" s="1"/>
  <c r="BR85" i="2"/>
  <c r="Q298" i="1"/>
  <c r="CA85" i="2" s="1"/>
  <c r="E316" i="1"/>
  <c r="CD85" i="2" s="1"/>
  <c r="CE85" i="2" s="1"/>
  <c r="AU11" i="1"/>
  <c r="K86" i="2" s="1"/>
  <c r="L86" i="2" s="1"/>
  <c r="AU29" i="1"/>
  <c r="N86" i="2" s="1"/>
  <c r="BG47" i="1"/>
  <c r="Q86" i="2" s="1"/>
  <c r="BG65" i="1"/>
  <c r="T86" i="2" s="1"/>
  <c r="BG83" i="1"/>
  <c r="AB86" i="2" s="1"/>
  <c r="AU101" i="1"/>
  <c r="AE86" i="2" s="1"/>
  <c r="AI119" i="1"/>
  <c r="AH86" i="2" s="1"/>
  <c r="AI86" i="2" s="1"/>
  <c r="W137" i="1"/>
  <c r="AK86" i="2" s="1"/>
  <c r="AS86" i="2"/>
  <c r="AO173" i="1"/>
  <c r="AV86" i="2" s="1"/>
  <c r="AO191" i="1"/>
  <c r="AY86" i="2" s="1"/>
  <c r="BA209" i="1"/>
  <c r="BB86" i="2" s="1"/>
  <c r="BA227" i="1"/>
  <c r="BJ86" i="2" s="1"/>
  <c r="BI86" i="2"/>
  <c r="BA245" i="1"/>
  <c r="BM86" i="2" s="1"/>
  <c r="BL86" i="2"/>
  <c r="AO263" i="1"/>
  <c r="BP86" i="2" s="1"/>
  <c r="BO86" i="2"/>
  <c r="AC281" i="1"/>
  <c r="BS86" i="2" s="1"/>
  <c r="BR86" i="2"/>
  <c r="Q299" i="1"/>
  <c r="CA86" i="2" s="1"/>
  <c r="E317" i="1"/>
  <c r="CD86" i="2" s="1"/>
  <c r="AU12" i="1"/>
  <c r="K87" i="2" s="1"/>
  <c r="AU30" i="1"/>
  <c r="N87" i="2"/>
  <c r="BG48" i="1"/>
  <c r="Q87" i="2" s="1"/>
  <c r="BG66" i="1"/>
  <c r="T87" i="2" s="1"/>
  <c r="BG84" i="1"/>
  <c r="AB87" i="2" s="1"/>
  <c r="AU102" i="1"/>
  <c r="AE87" i="2" s="1"/>
  <c r="AI120" i="1"/>
  <c r="AH87" i="2" s="1"/>
  <c r="W138" i="1"/>
  <c r="AK87" i="2" s="1"/>
  <c r="AS87" i="2"/>
  <c r="AO174" i="1"/>
  <c r="AV87" i="2" s="1"/>
  <c r="AO192" i="1"/>
  <c r="AY87" i="2" s="1"/>
  <c r="BA210" i="1"/>
  <c r="BB87" i="2" s="1"/>
  <c r="BA228" i="1"/>
  <c r="BA246" i="1"/>
  <c r="BM87" i="2" s="1"/>
  <c r="BL87" i="2"/>
  <c r="AO264" i="1"/>
  <c r="BP87" i="2" s="1"/>
  <c r="BQ87" i="2" s="1"/>
  <c r="BO87" i="2"/>
  <c r="AC282" i="1"/>
  <c r="BS87" i="2" s="1"/>
  <c r="BR87" i="2"/>
  <c r="Q300" i="1"/>
  <c r="CA87" i="2" s="1"/>
  <c r="CB87" i="2" s="1"/>
  <c r="E318" i="1"/>
  <c r="CD87" i="2" s="1"/>
  <c r="AU8" i="1"/>
  <c r="K83" i="2" s="1"/>
  <c r="L83" i="2" s="1"/>
  <c r="AU26" i="1"/>
  <c r="N83" i="2" s="1"/>
  <c r="BG44" i="1"/>
  <c r="Q83" i="2" s="1"/>
  <c r="BG62" i="1"/>
  <c r="T83" i="2" s="1"/>
  <c r="BG80" i="1"/>
  <c r="AB83" i="2" s="1"/>
  <c r="AU98" i="1"/>
  <c r="AE83" i="2" s="1"/>
  <c r="AI116" i="1"/>
  <c r="AH83" i="2" s="1"/>
  <c r="W134" i="1"/>
  <c r="AK83" i="2" s="1"/>
  <c r="AL83" i="2" s="1"/>
  <c r="AS83" i="2"/>
  <c r="AO170" i="1"/>
  <c r="AV83" i="2" s="1"/>
  <c r="AO188" i="1"/>
  <c r="AY83" i="2" s="1"/>
  <c r="BA206" i="1"/>
  <c r="BB83" i="2" s="1"/>
  <c r="BA224" i="1"/>
  <c r="BA242" i="1"/>
  <c r="BM83" i="2" s="1"/>
  <c r="BL83" i="2"/>
  <c r="AO260" i="1"/>
  <c r="BP83" i="2" s="1"/>
  <c r="BO83" i="2"/>
  <c r="AC278" i="1"/>
  <c r="BS83" i="2" s="1"/>
  <c r="BR83" i="2"/>
  <c r="Q296" i="1"/>
  <c r="CA83" i="2" s="1"/>
  <c r="E314" i="1"/>
  <c r="CD83" i="2" s="1"/>
  <c r="J84" i="2"/>
  <c r="M84" i="2"/>
  <c r="O84" i="2" s="1"/>
  <c r="P84" i="2"/>
  <c r="S84" i="2"/>
  <c r="AA84" i="2"/>
  <c r="AD84" i="2"/>
  <c r="AG84" i="2"/>
  <c r="AJ84" i="2"/>
  <c r="AR84" i="2"/>
  <c r="AU84" i="2"/>
  <c r="AX84" i="2"/>
  <c r="BA84" i="2"/>
  <c r="BZ84" i="2"/>
  <c r="CC84" i="2"/>
  <c r="J85" i="2"/>
  <c r="M85" i="2"/>
  <c r="P85" i="2"/>
  <c r="R85" i="2" s="1"/>
  <c r="S85" i="2"/>
  <c r="U85" i="2" s="1"/>
  <c r="AA85" i="2"/>
  <c r="AD85" i="2"/>
  <c r="AG85" i="2"/>
  <c r="AJ85" i="2"/>
  <c r="AR85" i="2"/>
  <c r="AU85" i="2"/>
  <c r="AX85" i="2"/>
  <c r="BA85" i="2"/>
  <c r="BZ85" i="2"/>
  <c r="CC85" i="2"/>
  <c r="J86" i="2"/>
  <c r="M86" i="2"/>
  <c r="P86" i="2"/>
  <c r="S86" i="2"/>
  <c r="AA86" i="2"/>
  <c r="AD86" i="2"/>
  <c r="AF86" i="2" s="1"/>
  <c r="AG86" i="2"/>
  <c r="AJ86" i="2"/>
  <c r="AR86" i="2"/>
  <c r="AU86" i="2"/>
  <c r="AX86" i="2"/>
  <c r="BA86" i="2"/>
  <c r="BZ86" i="2"/>
  <c r="CC86" i="2"/>
  <c r="CE86" i="2" s="1"/>
  <c r="J87" i="2"/>
  <c r="M87" i="2"/>
  <c r="P87" i="2"/>
  <c r="S87" i="2"/>
  <c r="AA87" i="2"/>
  <c r="AD87" i="2"/>
  <c r="AG87" i="2"/>
  <c r="AJ87" i="2"/>
  <c r="AL87" i="2" s="1"/>
  <c r="AR87" i="2"/>
  <c r="AU87" i="2"/>
  <c r="AX87" i="2"/>
  <c r="BA87" i="2"/>
  <c r="BZ87" i="2"/>
  <c r="CC87" i="2"/>
  <c r="J83" i="2"/>
  <c r="M83" i="2"/>
  <c r="V83" i="2" s="1"/>
  <c r="P83" i="2"/>
  <c r="S83" i="2"/>
  <c r="AA83" i="2"/>
  <c r="AD83" i="2"/>
  <c r="AG83" i="2"/>
  <c r="AJ83" i="2"/>
  <c r="AR83" i="2"/>
  <c r="AU83" i="2"/>
  <c r="AX83" i="2"/>
  <c r="AZ83" i="2" s="1"/>
  <c r="BA83" i="2"/>
  <c r="BZ83" i="2"/>
  <c r="CC83" i="2"/>
  <c r="BG9" i="1"/>
  <c r="K74" i="2" s="1"/>
  <c r="BG27" i="1"/>
  <c r="N74" i="2" s="1"/>
  <c r="BA45" i="1"/>
  <c r="Q74" i="2"/>
  <c r="R74" i="2" s="1"/>
  <c r="AU63" i="1"/>
  <c r="T74" i="2" s="1"/>
  <c r="AI81" i="1"/>
  <c r="AB74" i="2" s="1"/>
  <c r="W99" i="1"/>
  <c r="AE74" i="2" s="1"/>
  <c r="AH74" i="2"/>
  <c r="BG135" i="1"/>
  <c r="AK74" i="2" s="1"/>
  <c r="AL74" i="2" s="1"/>
  <c r="AU153" i="1"/>
  <c r="AS74" i="2" s="1"/>
  <c r="BA171" i="1"/>
  <c r="AV74" i="2" s="1"/>
  <c r="AW74" i="2" s="1"/>
  <c r="BA189" i="1"/>
  <c r="AY74" i="2" s="1"/>
  <c r="BG207" i="1"/>
  <c r="BB74" i="2" s="1"/>
  <c r="AO225" i="1"/>
  <c r="BJ74" i="2" s="1"/>
  <c r="BI74" i="2"/>
  <c r="AC243" i="1"/>
  <c r="BM74" i="2" s="1"/>
  <c r="BL74" i="2"/>
  <c r="Q261" i="1"/>
  <c r="BP74" i="2" s="1"/>
  <c r="BO74" i="2"/>
  <c r="E279" i="1"/>
  <c r="BS74" i="2" s="1"/>
  <c r="BR74" i="2"/>
  <c r="BA297" i="1"/>
  <c r="CA74" i="2" s="1"/>
  <c r="AO315" i="1"/>
  <c r="CD74" i="2" s="1"/>
  <c r="CE74" i="2" s="1"/>
  <c r="BG10" i="1"/>
  <c r="K75" i="2" s="1"/>
  <c r="BG28" i="1"/>
  <c r="N75" i="2" s="1"/>
  <c r="O75" i="2" s="1"/>
  <c r="BA46" i="1"/>
  <c r="Q75" i="2" s="1"/>
  <c r="AU64" i="1"/>
  <c r="T75" i="2" s="1"/>
  <c r="AI82" i="1"/>
  <c r="AB75" i="2" s="1"/>
  <c r="W100" i="1"/>
  <c r="AE75" i="2" s="1"/>
  <c r="AH75" i="2"/>
  <c r="BG136" i="1"/>
  <c r="AK75" i="2" s="1"/>
  <c r="AU154" i="1"/>
  <c r="AS75" i="2" s="1"/>
  <c r="BA172" i="1"/>
  <c r="AV75" i="2" s="1"/>
  <c r="BA190" i="1"/>
  <c r="AY75" i="2" s="1"/>
  <c r="AZ75" i="2" s="1"/>
  <c r="BG208" i="1"/>
  <c r="BB75" i="2" s="1"/>
  <c r="AO226" i="1"/>
  <c r="BJ75" i="2" s="1"/>
  <c r="BI75" i="2"/>
  <c r="AC244" i="1"/>
  <c r="BM75" i="2" s="1"/>
  <c r="BL75" i="2"/>
  <c r="Q262" i="1"/>
  <c r="BP75" i="2" s="1"/>
  <c r="BO75" i="2"/>
  <c r="E280" i="1"/>
  <c r="BS75" i="2" s="1"/>
  <c r="BR75" i="2"/>
  <c r="BA298" i="1"/>
  <c r="CA75" i="2" s="1"/>
  <c r="AO316" i="1"/>
  <c r="CD75" i="2" s="1"/>
  <c r="BG11" i="1"/>
  <c r="K76" i="2"/>
  <c r="BG29" i="1"/>
  <c r="N76" i="2" s="1"/>
  <c r="BA47" i="1"/>
  <c r="Q76" i="2" s="1"/>
  <c r="AU65" i="1"/>
  <c r="T76" i="2"/>
  <c r="AI83" i="1"/>
  <c r="AB76" i="2"/>
  <c r="W101" i="1"/>
  <c r="AE76" i="2"/>
  <c r="AH76" i="2"/>
  <c r="BG137" i="1"/>
  <c r="AK76" i="2" s="1"/>
  <c r="AU155" i="1"/>
  <c r="AS76" i="2" s="1"/>
  <c r="BA173" i="1"/>
  <c r="AV76" i="2" s="1"/>
  <c r="BA191" i="1"/>
  <c r="AY76" i="2" s="1"/>
  <c r="BG209" i="1"/>
  <c r="BB76" i="2" s="1"/>
  <c r="AO227" i="1"/>
  <c r="BJ76" i="2" s="1"/>
  <c r="BI76" i="2"/>
  <c r="AC245" i="1"/>
  <c r="BM76" i="2" s="1"/>
  <c r="BL76" i="2"/>
  <c r="Q263" i="1"/>
  <c r="BP76" i="2" s="1"/>
  <c r="BO76" i="2"/>
  <c r="E281" i="1"/>
  <c r="BS76" i="2" s="1"/>
  <c r="BR76" i="2"/>
  <c r="BA299" i="1"/>
  <c r="CA76" i="2" s="1"/>
  <c r="AO317" i="1"/>
  <c r="CD76" i="2" s="1"/>
  <c r="BG12" i="1"/>
  <c r="K77" i="2" s="1"/>
  <c r="BG30" i="1"/>
  <c r="N77" i="2" s="1"/>
  <c r="BA48" i="1"/>
  <c r="Q77" i="2" s="1"/>
  <c r="AU66" i="1"/>
  <c r="T77" i="2" s="1"/>
  <c r="AI84" i="1"/>
  <c r="AB77" i="2" s="1"/>
  <c r="W102" i="1"/>
  <c r="AE77" i="2" s="1"/>
  <c r="AH77" i="2"/>
  <c r="BG138" i="1"/>
  <c r="AK77" i="2" s="1"/>
  <c r="AU156" i="1"/>
  <c r="AS77" i="2" s="1"/>
  <c r="AT77" i="2" s="1"/>
  <c r="BA174" i="1"/>
  <c r="AV77" i="2" s="1"/>
  <c r="BA192" i="1"/>
  <c r="AY77" i="2" s="1"/>
  <c r="BG210" i="1"/>
  <c r="BB77" i="2" s="1"/>
  <c r="AO228" i="1"/>
  <c r="BJ77" i="2" s="1"/>
  <c r="BI77" i="2"/>
  <c r="AC246" i="1"/>
  <c r="BM77" i="2" s="1"/>
  <c r="BL77" i="2"/>
  <c r="Q264" i="1"/>
  <c r="BP77" i="2" s="1"/>
  <c r="BO77" i="2"/>
  <c r="E282" i="1"/>
  <c r="BS77" i="2" s="1"/>
  <c r="BR77" i="2"/>
  <c r="BA300" i="1"/>
  <c r="CA77" i="2" s="1"/>
  <c r="CB77" i="2" s="1"/>
  <c r="AO318" i="1"/>
  <c r="CD77" i="2" s="1"/>
  <c r="BG13" i="1"/>
  <c r="K78" i="2" s="1"/>
  <c r="L78" i="2" s="1"/>
  <c r="BG31" i="1"/>
  <c r="N78" i="2" s="1"/>
  <c r="O78" i="2" s="1"/>
  <c r="BA49" i="1"/>
  <c r="Q78" i="2" s="1"/>
  <c r="R78" i="2" s="1"/>
  <c r="AU67" i="1"/>
  <c r="T78" i="2" s="1"/>
  <c r="AI85" i="1"/>
  <c r="AB78" i="2" s="1"/>
  <c r="W103" i="1"/>
  <c r="AE78" i="2"/>
  <c r="AF78" i="2" s="1"/>
  <c r="AH78" i="2"/>
  <c r="BG139" i="1"/>
  <c r="AK78" i="2" s="1"/>
  <c r="AU157" i="1"/>
  <c r="AS78" i="2" s="1"/>
  <c r="BA175" i="1"/>
  <c r="AV78" i="2" s="1"/>
  <c r="BA193" i="1"/>
  <c r="AY78" i="2" s="1"/>
  <c r="BG211" i="1"/>
  <c r="BB78" i="2" s="1"/>
  <c r="AO229" i="1"/>
  <c r="BJ78" i="2" s="1"/>
  <c r="BI78" i="2"/>
  <c r="AC247" i="1"/>
  <c r="BM78" i="2" s="1"/>
  <c r="BL78" i="2"/>
  <c r="Q265" i="1"/>
  <c r="BP78" i="2"/>
  <c r="BO78" i="2"/>
  <c r="E283" i="1"/>
  <c r="BS78" i="2" s="1"/>
  <c r="BR78" i="2"/>
  <c r="BA301" i="1"/>
  <c r="CA78" i="2" s="1"/>
  <c r="AO319" i="1"/>
  <c r="CD78" i="2" s="1"/>
  <c r="BG8" i="1"/>
  <c r="K73" i="2" s="1"/>
  <c r="BG26" i="1"/>
  <c r="N73" i="2" s="1"/>
  <c r="BA44" i="1"/>
  <c r="Q73" i="2" s="1"/>
  <c r="AU62" i="1"/>
  <c r="T73" i="2"/>
  <c r="AI80" i="1"/>
  <c r="AB73" i="2" s="1"/>
  <c r="W98" i="1"/>
  <c r="AE73" i="2"/>
  <c r="AH73" i="2"/>
  <c r="BG134" i="1"/>
  <c r="AK73" i="2" s="1"/>
  <c r="AU152" i="1"/>
  <c r="AS73" i="2" s="1"/>
  <c r="BA170" i="1"/>
  <c r="AV73" i="2" s="1"/>
  <c r="BA188" i="1"/>
  <c r="AY73" i="2" s="1"/>
  <c r="BG206" i="1"/>
  <c r="BB73" i="2" s="1"/>
  <c r="AO224" i="1"/>
  <c r="BJ73" i="2" s="1"/>
  <c r="BI73" i="2"/>
  <c r="AC242" i="1"/>
  <c r="BM73" i="2" s="1"/>
  <c r="BL73" i="2"/>
  <c r="Q260" i="1"/>
  <c r="BP73" i="2" s="1"/>
  <c r="BO73" i="2"/>
  <c r="E278" i="1"/>
  <c r="BS73" i="2" s="1"/>
  <c r="BR73" i="2"/>
  <c r="BA296" i="1"/>
  <c r="CA73" i="2" s="1"/>
  <c r="AO314" i="1"/>
  <c r="CD73" i="2" s="1"/>
  <c r="J74" i="2"/>
  <c r="M74" i="2"/>
  <c r="P74" i="2"/>
  <c r="S74" i="2"/>
  <c r="AA74" i="2"/>
  <c r="AC74" i="2" s="1"/>
  <c r="AD74" i="2"/>
  <c r="AG74" i="2"/>
  <c r="AJ74" i="2"/>
  <c r="AR74" i="2"/>
  <c r="AU74" i="2"/>
  <c r="AX74" i="2"/>
  <c r="BA74" i="2"/>
  <c r="BZ74" i="2"/>
  <c r="CF74" i="2" s="1"/>
  <c r="CC74" i="2"/>
  <c r="J75" i="2"/>
  <c r="M75" i="2"/>
  <c r="P75" i="2"/>
  <c r="S75" i="2"/>
  <c r="AA75" i="2"/>
  <c r="AD75" i="2"/>
  <c r="AG75" i="2"/>
  <c r="AI75" i="2" s="1"/>
  <c r="AJ75" i="2"/>
  <c r="AR75" i="2"/>
  <c r="AU75" i="2"/>
  <c r="AX75" i="2"/>
  <c r="BA75" i="2"/>
  <c r="BZ75" i="2"/>
  <c r="CC75" i="2"/>
  <c r="J76" i="2"/>
  <c r="M76" i="2"/>
  <c r="P76" i="2"/>
  <c r="S76" i="2"/>
  <c r="AA76" i="2"/>
  <c r="AD76" i="2"/>
  <c r="AG76" i="2"/>
  <c r="AJ76" i="2"/>
  <c r="AR76" i="2"/>
  <c r="AT76" i="2" s="1"/>
  <c r="AU76" i="2"/>
  <c r="AX76" i="2"/>
  <c r="BA76" i="2"/>
  <c r="BZ76" i="2"/>
  <c r="CC76" i="2"/>
  <c r="J77" i="2"/>
  <c r="M77" i="2"/>
  <c r="P77" i="2"/>
  <c r="V77" i="2" s="1"/>
  <c r="S77" i="2"/>
  <c r="AA77" i="2"/>
  <c r="AD77" i="2"/>
  <c r="AG77" i="2"/>
  <c r="AJ77" i="2"/>
  <c r="AR77" i="2"/>
  <c r="AU77" i="2"/>
  <c r="AX77" i="2"/>
  <c r="AZ77" i="2" s="1"/>
  <c r="BA77" i="2"/>
  <c r="BZ77" i="2"/>
  <c r="CC77" i="2"/>
  <c r="J78" i="2"/>
  <c r="M78" i="2"/>
  <c r="P78" i="2"/>
  <c r="S78" i="2"/>
  <c r="AA78" i="2"/>
  <c r="AM78" i="2" s="1"/>
  <c r="AD78" i="2"/>
  <c r="AG78" i="2"/>
  <c r="AJ78" i="2"/>
  <c r="AR78" i="2"/>
  <c r="AU78" i="2"/>
  <c r="AX78" i="2"/>
  <c r="BA78" i="2"/>
  <c r="BZ78" i="2"/>
  <c r="CF78" i="2" s="1"/>
  <c r="CC78" i="2"/>
  <c r="J73" i="2"/>
  <c r="M73" i="2"/>
  <c r="P73" i="2"/>
  <c r="S73" i="2"/>
  <c r="AA73" i="2"/>
  <c r="AD73" i="2"/>
  <c r="AG73" i="2"/>
  <c r="AI73" i="2" s="1"/>
  <c r="AJ73" i="2"/>
  <c r="AR73" i="2"/>
  <c r="AU73" i="2"/>
  <c r="AX73" i="2"/>
  <c r="BA73" i="2"/>
  <c r="BZ73" i="2"/>
  <c r="CC73" i="2"/>
  <c r="AO9" i="1"/>
  <c r="K64" i="2" s="1"/>
  <c r="BA27" i="1"/>
  <c r="N64" i="2" s="1"/>
  <c r="O64" i="2" s="1"/>
  <c r="Q45" i="1"/>
  <c r="Q64" i="2" s="1"/>
  <c r="AI63" i="1"/>
  <c r="T64" i="2" s="1"/>
  <c r="W81" i="1"/>
  <c r="AB64" i="2" s="1"/>
  <c r="AE64" i="2"/>
  <c r="BG117" i="1"/>
  <c r="AH64" i="2" s="1"/>
  <c r="AU135" i="1"/>
  <c r="AK64" i="2" s="1"/>
  <c r="AI153" i="1"/>
  <c r="AS64" i="2" s="1"/>
  <c r="AU171" i="1"/>
  <c r="AV64" i="2"/>
  <c r="BG189" i="1"/>
  <c r="AY64" i="2" s="1"/>
  <c r="AU207" i="1"/>
  <c r="BB64" i="2" s="1"/>
  <c r="AC225" i="1"/>
  <c r="BJ64" i="2" s="1"/>
  <c r="BI64" i="2"/>
  <c r="Q243" i="1"/>
  <c r="BM64" i="2" s="1"/>
  <c r="BL64" i="2"/>
  <c r="E261" i="1"/>
  <c r="BP64" i="2" s="1"/>
  <c r="BO64" i="2"/>
  <c r="BA279" i="1"/>
  <c r="BS64" i="2" s="1"/>
  <c r="BR64" i="2"/>
  <c r="AO297" i="1"/>
  <c r="CA64" i="2" s="1"/>
  <c r="AC315" i="1"/>
  <c r="CD64" i="2" s="1"/>
  <c r="AO10" i="1"/>
  <c r="K65" i="2" s="1"/>
  <c r="BA28" i="1"/>
  <c r="N65" i="2" s="1"/>
  <c r="Q46" i="1"/>
  <c r="Q65" i="2"/>
  <c r="AI64" i="1"/>
  <c r="T65" i="2" s="1"/>
  <c r="W82" i="1"/>
  <c r="AB65" i="2" s="1"/>
  <c r="AE65" i="2"/>
  <c r="BG118" i="1"/>
  <c r="AH65" i="2" s="1"/>
  <c r="AU136" i="1"/>
  <c r="AK65" i="2" s="1"/>
  <c r="AI154" i="1"/>
  <c r="AS65" i="2" s="1"/>
  <c r="AU172" i="1"/>
  <c r="AV65" i="2" s="1"/>
  <c r="BG190" i="1"/>
  <c r="AY65" i="2" s="1"/>
  <c r="AU208" i="1"/>
  <c r="BB65" i="2" s="1"/>
  <c r="AC226" i="1"/>
  <c r="BJ65" i="2" s="1"/>
  <c r="BI65" i="2"/>
  <c r="Q244" i="1"/>
  <c r="BM65" i="2" s="1"/>
  <c r="BL65" i="2"/>
  <c r="E262" i="1"/>
  <c r="BP65" i="2" s="1"/>
  <c r="BQ65" i="2" s="1"/>
  <c r="BO65" i="2"/>
  <c r="BA280" i="1"/>
  <c r="BS65" i="2" s="1"/>
  <c r="BR65" i="2"/>
  <c r="AO298" i="1"/>
  <c r="CA65" i="2" s="1"/>
  <c r="AC316" i="1"/>
  <c r="CD65" i="2" s="1"/>
  <c r="AO11" i="1"/>
  <c r="K66" i="2" s="1"/>
  <c r="BA29" i="1"/>
  <c r="N66" i="2" s="1"/>
  <c r="Q47" i="1"/>
  <c r="Q66" i="2" s="1"/>
  <c r="AI65" i="1"/>
  <c r="T66" i="2" s="1"/>
  <c r="W83" i="1"/>
  <c r="AB66" i="2" s="1"/>
  <c r="AC66" i="2" s="1"/>
  <c r="AE66" i="2"/>
  <c r="BG119" i="1"/>
  <c r="AH66" i="2" s="1"/>
  <c r="AU137" i="1"/>
  <c r="AK66" i="2"/>
  <c r="AL66" i="2" s="1"/>
  <c r="AI155" i="1"/>
  <c r="AS66" i="2" s="1"/>
  <c r="AU173" i="1"/>
  <c r="AV66" i="2" s="1"/>
  <c r="BG191" i="1"/>
  <c r="AY66" i="2" s="1"/>
  <c r="AU209" i="1"/>
  <c r="BB66" i="2" s="1"/>
  <c r="AC227" i="1"/>
  <c r="BJ66" i="2" s="1"/>
  <c r="BI66" i="2"/>
  <c r="Q245" i="1"/>
  <c r="BM66" i="2" s="1"/>
  <c r="BL66" i="2"/>
  <c r="E263" i="1"/>
  <c r="BP66" i="2" s="1"/>
  <c r="BO66" i="2"/>
  <c r="BA281" i="1"/>
  <c r="BS66" i="2" s="1"/>
  <c r="BR66" i="2"/>
  <c r="AO299" i="1"/>
  <c r="CA66" i="2" s="1"/>
  <c r="AC317" i="1"/>
  <c r="CD66" i="2" s="1"/>
  <c r="AO12" i="1"/>
  <c r="K67" i="2" s="1"/>
  <c r="BA30" i="1"/>
  <c r="N67" i="2" s="1"/>
  <c r="Q48" i="1"/>
  <c r="Q67" i="2" s="1"/>
  <c r="AI66" i="1"/>
  <c r="T67" i="2" s="1"/>
  <c r="W84" i="1"/>
  <c r="AB67" i="2" s="1"/>
  <c r="AE67" i="2"/>
  <c r="BG120" i="1"/>
  <c r="AH67" i="2" s="1"/>
  <c r="AU138" i="1"/>
  <c r="AK67" i="2" s="1"/>
  <c r="AI156" i="1"/>
  <c r="AS67" i="2" s="1"/>
  <c r="AT67" i="2" s="1"/>
  <c r="AU174" i="1"/>
  <c r="AV67" i="2" s="1"/>
  <c r="BG192" i="1"/>
  <c r="AY67" i="2" s="1"/>
  <c r="AU210" i="1"/>
  <c r="BB67" i="2" s="1"/>
  <c r="AC228" i="1"/>
  <c r="BJ67" i="2" s="1"/>
  <c r="BI67" i="2"/>
  <c r="Q246" i="1"/>
  <c r="BM67" i="2" s="1"/>
  <c r="BL67" i="2"/>
  <c r="E264" i="1"/>
  <c r="BP67" i="2" s="1"/>
  <c r="BO67" i="2"/>
  <c r="BA282" i="1"/>
  <c r="BS67" i="2" s="1"/>
  <c r="BR67" i="2"/>
  <c r="AO300" i="1"/>
  <c r="CA67" i="2" s="1"/>
  <c r="AC318" i="1"/>
  <c r="CD67" i="2" s="1"/>
  <c r="AO13" i="1"/>
  <c r="K68" i="2" s="1"/>
  <c r="BA31" i="1"/>
  <c r="N68" i="2" s="1"/>
  <c r="Q49" i="1"/>
  <c r="Q68" i="2" s="1"/>
  <c r="AI67" i="1"/>
  <c r="T68" i="2" s="1"/>
  <c r="U68" i="2" s="1"/>
  <c r="W85" i="1"/>
  <c r="AB68" i="2" s="1"/>
  <c r="AE68" i="2"/>
  <c r="BG121" i="1"/>
  <c r="AH68" i="2"/>
  <c r="AU139" i="1"/>
  <c r="AK68" i="2" s="1"/>
  <c r="AI157" i="1"/>
  <c r="AS68" i="2" s="1"/>
  <c r="AU175" i="1"/>
  <c r="AV68" i="2" s="1"/>
  <c r="BG193" i="1"/>
  <c r="AY68" i="2" s="1"/>
  <c r="AU211" i="1"/>
  <c r="BB68" i="2" s="1"/>
  <c r="AC229" i="1"/>
  <c r="BJ68" i="2" s="1"/>
  <c r="BI68" i="2"/>
  <c r="Q247" i="1"/>
  <c r="BM68" i="2" s="1"/>
  <c r="BL68" i="2"/>
  <c r="E265" i="1"/>
  <c r="BP68" i="2" s="1"/>
  <c r="BO68" i="2"/>
  <c r="BA283" i="1"/>
  <c r="BS68" i="2" s="1"/>
  <c r="BR68" i="2"/>
  <c r="AO301" i="1"/>
  <c r="CA68" i="2" s="1"/>
  <c r="AC319" i="1"/>
  <c r="CD68" i="2" s="1"/>
  <c r="AO8" i="1"/>
  <c r="K63" i="2" s="1"/>
  <c r="BA26" i="1"/>
  <c r="N63" i="2" s="1"/>
  <c r="Q44" i="1"/>
  <c r="Q63" i="2" s="1"/>
  <c r="AI62" i="1"/>
  <c r="T63" i="2" s="1"/>
  <c r="W80" i="1"/>
  <c r="AB63" i="2" s="1"/>
  <c r="AE63" i="2"/>
  <c r="BG116" i="1"/>
  <c r="AH63" i="2" s="1"/>
  <c r="AU134" i="1"/>
  <c r="AK63" i="2" s="1"/>
  <c r="AI152" i="1"/>
  <c r="AS63" i="2" s="1"/>
  <c r="AU170" i="1"/>
  <c r="AV63" i="2" s="1"/>
  <c r="AW63" i="2" s="1"/>
  <c r="BG188" i="1"/>
  <c r="AY63" i="2" s="1"/>
  <c r="AU206" i="1"/>
  <c r="BB63" i="2" s="1"/>
  <c r="AC224" i="1"/>
  <c r="BJ63" i="2" s="1"/>
  <c r="BI63" i="2"/>
  <c r="Q242" i="1"/>
  <c r="BM63" i="2" s="1"/>
  <c r="BL63" i="2"/>
  <c r="E260" i="1"/>
  <c r="BP63" i="2" s="1"/>
  <c r="BO63" i="2"/>
  <c r="BA278" i="1"/>
  <c r="BS63" i="2" s="1"/>
  <c r="BR63" i="2"/>
  <c r="AO296" i="1"/>
  <c r="CA63" i="2" s="1"/>
  <c r="AC314" i="1"/>
  <c r="CD63" i="2" s="1"/>
  <c r="J64" i="2"/>
  <c r="M64" i="2"/>
  <c r="P64" i="2"/>
  <c r="S64" i="2"/>
  <c r="AA64" i="2"/>
  <c r="AD64" i="2"/>
  <c r="AG64" i="2"/>
  <c r="AJ64" i="2"/>
  <c r="AR64" i="2"/>
  <c r="AU64" i="2"/>
  <c r="AX64" i="2"/>
  <c r="BA64" i="2"/>
  <c r="BZ64" i="2"/>
  <c r="CC64" i="2"/>
  <c r="J65" i="2"/>
  <c r="M65" i="2"/>
  <c r="P65" i="2"/>
  <c r="S65" i="2"/>
  <c r="AA65" i="2"/>
  <c r="AD65" i="2"/>
  <c r="AG65" i="2"/>
  <c r="AJ65" i="2"/>
  <c r="AR65" i="2"/>
  <c r="AU65" i="2"/>
  <c r="AX65" i="2"/>
  <c r="BA65" i="2"/>
  <c r="BC65" i="2" s="1"/>
  <c r="BZ65" i="2"/>
  <c r="CC65" i="2"/>
  <c r="J66" i="2"/>
  <c r="M66" i="2"/>
  <c r="P66" i="2"/>
  <c r="S66" i="2"/>
  <c r="AA66" i="2"/>
  <c r="AD66" i="2"/>
  <c r="AF66" i="2" s="1"/>
  <c r="AG66" i="2"/>
  <c r="AJ66" i="2"/>
  <c r="AR66" i="2"/>
  <c r="AU66" i="2"/>
  <c r="AX66" i="2"/>
  <c r="BA66" i="2"/>
  <c r="BZ66" i="2"/>
  <c r="CC66" i="2"/>
  <c r="J67" i="2"/>
  <c r="M67" i="2"/>
  <c r="P67" i="2"/>
  <c r="S67" i="2"/>
  <c r="AA67" i="2"/>
  <c r="AD67" i="2"/>
  <c r="AG67" i="2"/>
  <c r="AJ67" i="2"/>
  <c r="AR67" i="2"/>
  <c r="AU67" i="2"/>
  <c r="AX67" i="2"/>
  <c r="BA67" i="2"/>
  <c r="BZ67" i="2"/>
  <c r="CC67" i="2"/>
  <c r="J68" i="2"/>
  <c r="M68" i="2"/>
  <c r="P68" i="2"/>
  <c r="S68" i="2"/>
  <c r="AA68" i="2"/>
  <c r="AC68" i="2" s="1"/>
  <c r="AD68" i="2"/>
  <c r="AG68" i="2"/>
  <c r="AJ68" i="2"/>
  <c r="AR68" i="2"/>
  <c r="AU68" i="2"/>
  <c r="AX68" i="2"/>
  <c r="BA68" i="2"/>
  <c r="BZ68" i="2"/>
  <c r="CC68" i="2"/>
  <c r="CE68" i="2" s="1"/>
  <c r="J63" i="2"/>
  <c r="M63" i="2"/>
  <c r="P63" i="2"/>
  <c r="S63" i="2"/>
  <c r="AA63" i="2"/>
  <c r="AD63" i="2"/>
  <c r="AG63" i="2"/>
  <c r="AJ63" i="2"/>
  <c r="AL63" i="2" s="1"/>
  <c r="AR63" i="2"/>
  <c r="AU63" i="2"/>
  <c r="AX63" i="2"/>
  <c r="BA63" i="2"/>
  <c r="BZ63" i="2"/>
  <c r="CC63" i="2"/>
  <c r="AI9" i="1"/>
  <c r="K54" i="2" s="1"/>
  <c r="E27" i="1"/>
  <c r="N54" i="2" s="1"/>
  <c r="AU45" i="1"/>
  <c r="Q54" i="2" s="1"/>
  <c r="K63" i="1"/>
  <c r="T54" i="2" s="1"/>
  <c r="BA81" i="1"/>
  <c r="AB54" i="2" s="1"/>
  <c r="BA99" i="1"/>
  <c r="AE54" i="2" s="1"/>
  <c r="AU117" i="1"/>
  <c r="AH54" i="2" s="1"/>
  <c r="AI54" i="2" s="1"/>
  <c r="AO135" i="1"/>
  <c r="AK54" i="2" s="1"/>
  <c r="AO153" i="1"/>
  <c r="AS54" i="2" s="1"/>
  <c r="AC171" i="1"/>
  <c r="AV54" i="2" s="1"/>
  <c r="AI189" i="1"/>
  <c r="AY54" i="2" s="1"/>
  <c r="Q207" i="1"/>
  <c r="BB54" i="2" s="1"/>
  <c r="E225" i="1"/>
  <c r="BJ54" i="2" s="1"/>
  <c r="BI54" i="2"/>
  <c r="BG243" i="1"/>
  <c r="BM54" i="2" s="1"/>
  <c r="BL54" i="2"/>
  <c r="BG261" i="1"/>
  <c r="BP54" i="2" s="1"/>
  <c r="BO54" i="2"/>
  <c r="AO279" i="1"/>
  <c r="BS54" i="2" s="1"/>
  <c r="BT54" i="2" s="1"/>
  <c r="BR54" i="2"/>
  <c r="AU297" i="1"/>
  <c r="CA54" i="2" s="1"/>
  <c r="AU315" i="1"/>
  <c r="CD54" i="2" s="1"/>
  <c r="AI10" i="1"/>
  <c r="K55" i="2" s="1"/>
  <c r="AU46" i="1"/>
  <c r="Q55" i="2" s="1"/>
  <c r="K64" i="1"/>
  <c r="T55" i="2"/>
  <c r="BA82" i="1"/>
  <c r="AB55" i="2" s="1"/>
  <c r="BA100" i="1"/>
  <c r="AE55" i="2" s="1"/>
  <c r="AU118" i="1"/>
  <c r="AH55" i="2" s="1"/>
  <c r="AO136" i="1"/>
  <c r="AK55" i="2" s="1"/>
  <c r="AO154" i="1"/>
  <c r="AS55" i="2" s="1"/>
  <c r="AC172" i="1"/>
  <c r="AV55" i="2" s="1"/>
  <c r="AI190" i="1"/>
  <c r="AY55" i="2" s="1"/>
  <c r="Q208" i="1"/>
  <c r="BB55" i="2" s="1"/>
  <c r="E226" i="1"/>
  <c r="BJ55" i="2" s="1"/>
  <c r="BI55" i="2"/>
  <c r="BG244" i="1"/>
  <c r="BM55" i="2" s="1"/>
  <c r="BL55" i="2"/>
  <c r="BG262" i="1"/>
  <c r="BP55" i="2" s="1"/>
  <c r="BO55" i="2"/>
  <c r="AO280" i="1"/>
  <c r="BS55" i="2" s="1"/>
  <c r="BR55" i="2"/>
  <c r="BT55" i="2" s="1"/>
  <c r="AU298" i="1"/>
  <c r="CA55" i="2" s="1"/>
  <c r="AU316" i="1"/>
  <c r="CD55" i="2" s="1"/>
  <c r="AI11" i="1"/>
  <c r="K56" i="2" s="1"/>
  <c r="L56" i="2" s="1"/>
  <c r="N56" i="2"/>
  <c r="AU47" i="1"/>
  <c r="Q56" i="2" s="1"/>
  <c r="K65" i="1"/>
  <c r="T56" i="2" s="1"/>
  <c r="BA83" i="1"/>
  <c r="AB56" i="2" s="1"/>
  <c r="AC56" i="2" s="1"/>
  <c r="BA101" i="1"/>
  <c r="AE56" i="2" s="1"/>
  <c r="AU119" i="1"/>
  <c r="AH56" i="2" s="1"/>
  <c r="AO137" i="1"/>
  <c r="AK56" i="2" s="1"/>
  <c r="AO155" i="1"/>
  <c r="AS56" i="2" s="1"/>
  <c r="AC173" i="1"/>
  <c r="AV56" i="2" s="1"/>
  <c r="AI191" i="1"/>
  <c r="AY56" i="2" s="1"/>
  <c r="Q209" i="1"/>
  <c r="BB56" i="2" s="1"/>
  <c r="E227" i="1"/>
  <c r="BJ56" i="2" s="1"/>
  <c r="BI56" i="2"/>
  <c r="BG245" i="1"/>
  <c r="BM56" i="2" s="1"/>
  <c r="BL56" i="2"/>
  <c r="BG263" i="1"/>
  <c r="BP56" i="2" s="1"/>
  <c r="BO56" i="2"/>
  <c r="AO281" i="1"/>
  <c r="BS56" i="2" s="1"/>
  <c r="BR56" i="2"/>
  <c r="AU299" i="1"/>
  <c r="CA56" i="2" s="1"/>
  <c r="AU317" i="1"/>
  <c r="CD56" i="2" s="1"/>
  <c r="AI8" i="1"/>
  <c r="K53" i="2" s="1"/>
  <c r="E26" i="1"/>
  <c r="N53" i="2" s="1"/>
  <c r="AU44" i="1"/>
  <c r="Q53" i="2" s="1"/>
  <c r="K62" i="1"/>
  <c r="T53" i="2" s="1"/>
  <c r="BA80" i="1"/>
  <c r="AB53" i="2" s="1"/>
  <c r="BA98" i="1"/>
  <c r="AE53" i="2" s="1"/>
  <c r="AF53" i="2" s="1"/>
  <c r="AU116" i="1"/>
  <c r="AH53" i="2"/>
  <c r="AO134" i="1"/>
  <c r="AK53" i="2" s="1"/>
  <c r="AO152" i="1"/>
  <c r="AS53" i="2" s="1"/>
  <c r="AC170" i="1"/>
  <c r="AV53" i="2" s="1"/>
  <c r="AI188" i="1"/>
  <c r="AY53" i="2" s="1"/>
  <c r="Q206" i="1"/>
  <c r="BB53" i="2" s="1"/>
  <c r="E224" i="1"/>
  <c r="BJ53" i="2" s="1"/>
  <c r="BI53" i="2"/>
  <c r="BG242" i="1"/>
  <c r="BM53" i="2" s="1"/>
  <c r="BL53" i="2"/>
  <c r="BG260" i="1"/>
  <c r="BP53" i="2" s="1"/>
  <c r="BO53" i="2"/>
  <c r="AO278" i="1"/>
  <c r="BS53" i="2" s="1"/>
  <c r="BR53" i="2"/>
  <c r="AU296" i="1"/>
  <c r="CA53" i="2" s="1"/>
  <c r="AU314" i="1"/>
  <c r="CD53" i="2" s="1"/>
  <c r="J54" i="2"/>
  <c r="M54" i="2"/>
  <c r="P54" i="2"/>
  <c r="S54" i="2"/>
  <c r="AA54" i="2"/>
  <c r="AD54" i="2"/>
  <c r="AG54" i="2"/>
  <c r="AJ54" i="2"/>
  <c r="AR54" i="2"/>
  <c r="AU54" i="2"/>
  <c r="AX54" i="2"/>
  <c r="BA54" i="2"/>
  <c r="BZ54" i="2"/>
  <c r="CC54" i="2"/>
  <c r="J55" i="2"/>
  <c r="M55" i="2"/>
  <c r="P55" i="2"/>
  <c r="S55" i="2"/>
  <c r="AA55" i="2"/>
  <c r="AD55" i="2"/>
  <c r="AG55" i="2"/>
  <c r="AJ55" i="2"/>
  <c r="AR55" i="2"/>
  <c r="AU55" i="2"/>
  <c r="AX55" i="2"/>
  <c r="BA55" i="2"/>
  <c r="BZ55" i="2"/>
  <c r="CC55" i="2"/>
  <c r="J56" i="2"/>
  <c r="M56" i="2"/>
  <c r="P56" i="2"/>
  <c r="S56" i="2"/>
  <c r="AA56" i="2"/>
  <c r="AD56" i="2"/>
  <c r="AG56" i="2"/>
  <c r="AI56" i="2" s="1"/>
  <c r="AJ56" i="2"/>
  <c r="AR56" i="2"/>
  <c r="AU56" i="2"/>
  <c r="AX56" i="2"/>
  <c r="BA56" i="2"/>
  <c r="BZ56" i="2"/>
  <c r="CC56" i="2"/>
  <c r="J53" i="2"/>
  <c r="M53" i="2"/>
  <c r="P53" i="2"/>
  <c r="S53" i="2"/>
  <c r="AA53" i="2"/>
  <c r="AD53" i="2"/>
  <c r="AG53" i="2"/>
  <c r="AJ53" i="2"/>
  <c r="AR53" i="2"/>
  <c r="AU53" i="2"/>
  <c r="AX53" i="2"/>
  <c r="BA53" i="2"/>
  <c r="BZ53" i="2"/>
  <c r="CC53" i="2"/>
  <c r="AC9" i="1"/>
  <c r="K44" i="2" s="1"/>
  <c r="AI27" i="1"/>
  <c r="N44" i="2" s="1"/>
  <c r="AC45" i="1"/>
  <c r="Q44" i="2" s="1"/>
  <c r="AC63" i="1"/>
  <c r="T44" i="2" s="1"/>
  <c r="U44" i="2" s="1"/>
  <c r="AC81" i="1"/>
  <c r="AB44" i="2" s="1"/>
  <c r="AC99" i="1"/>
  <c r="AE44" i="2" s="1"/>
  <c r="AC117" i="1"/>
  <c r="AH44" i="2" s="1"/>
  <c r="AC135" i="1"/>
  <c r="AK44" i="2" s="1"/>
  <c r="W153" i="1"/>
  <c r="AS44" i="2" s="1"/>
  <c r="AI171" i="1"/>
  <c r="AV44" i="2" s="1"/>
  <c r="E189" i="1"/>
  <c r="AY44" i="2" s="1"/>
  <c r="AI207" i="1"/>
  <c r="BB44" i="2" s="1"/>
  <c r="AI225" i="1"/>
  <c r="BJ44" i="2" s="1"/>
  <c r="BI44" i="2"/>
  <c r="AI243" i="1"/>
  <c r="BM44" i="2"/>
  <c r="BN44" i="2" s="1"/>
  <c r="BL44" i="2"/>
  <c r="AI261" i="1"/>
  <c r="BP44" i="2" s="1"/>
  <c r="BO44" i="2"/>
  <c r="AI279" i="1"/>
  <c r="BS44" i="2" s="1"/>
  <c r="BR44" i="2"/>
  <c r="AI297" i="1"/>
  <c r="CA44" i="2" s="1"/>
  <c r="Q315" i="1"/>
  <c r="CD44" i="2" s="1"/>
  <c r="AC10" i="1"/>
  <c r="K45" i="2" s="1"/>
  <c r="AI28" i="1"/>
  <c r="N45" i="2" s="1"/>
  <c r="AC46" i="1"/>
  <c r="Q45" i="2" s="1"/>
  <c r="AC64" i="1"/>
  <c r="T45" i="2" s="1"/>
  <c r="AC82" i="1"/>
  <c r="AB45" i="2" s="1"/>
  <c r="AC100" i="1"/>
  <c r="AE45" i="2" s="1"/>
  <c r="AC118" i="1"/>
  <c r="AH45" i="2" s="1"/>
  <c r="AC136" i="1"/>
  <c r="AK45" i="2" s="1"/>
  <c r="W154" i="1"/>
  <c r="AS45" i="2" s="1"/>
  <c r="AI172" i="1"/>
  <c r="AV45" i="2" s="1"/>
  <c r="E190" i="1"/>
  <c r="AY45" i="2" s="1"/>
  <c r="AI208" i="1"/>
  <c r="BB45" i="2" s="1"/>
  <c r="AI226" i="1"/>
  <c r="BJ45" i="2" s="1"/>
  <c r="BI45" i="2"/>
  <c r="AI244" i="1"/>
  <c r="BM45" i="2" s="1"/>
  <c r="BL45" i="2"/>
  <c r="AI262" i="1"/>
  <c r="BP45" i="2" s="1"/>
  <c r="BO45" i="2"/>
  <c r="AI280" i="1"/>
  <c r="BS45" i="2" s="1"/>
  <c r="BR45" i="2"/>
  <c r="AI298" i="1"/>
  <c r="CA45" i="2" s="1"/>
  <c r="Q316" i="1"/>
  <c r="CD45" i="2" s="1"/>
  <c r="AC11" i="1"/>
  <c r="K46" i="2" s="1"/>
  <c r="AI29" i="1"/>
  <c r="N46" i="2" s="1"/>
  <c r="AC47" i="1"/>
  <c r="Q46" i="2" s="1"/>
  <c r="AC65" i="1"/>
  <c r="T46" i="2" s="1"/>
  <c r="AC83" i="1"/>
  <c r="AB46" i="2" s="1"/>
  <c r="AC101" i="1"/>
  <c r="AE46" i="2" s="1"/>
  <c r="AC119" i="1"/>
  <c r="AH46" i="2" s="1"/>
  <c r="AC137" i="1"/>
  <c r="AK46" i="2" s="1"/>
  <c r="W155" i="1"/>
  <c r="AS46" i="2" s="1"/>
  <c r="AI173" i="1"/>
  <c r="AV46" i="2" s="1"/>
  <c r="E191" i="1"/>
  <c r="AY46" i="2" s="1"/>
  <c r="AI209" i="1"/>
  <c r="BB46" i="2" s="1"/>
  <c r="AI227" i="1"/>
  <c r="BJ46" i="2" s="1"/>
  <c r="BI46" i="2"/>
  <c r="AI245" i="1"/>
  <c r="BM46" i="2" s="1"/>
  <c r="BL46" i="2"/>
  <c r="AI263" i="1"/>
  <c r="BP46" i="2" s="1"/>
  <c r="BQ46" i="2" s="1"/>
  <c r="BO46" i="2"/>
  <c r="AI281" i="1"/>
  <c r="BS46" i="2" s="1"/>
  <c r="BR46" i="2"/>
  <c r="AI299" i="1"/>
  <c r="CA46" i="2" s="1"/>
  <c r="Q317" i="1"/>
  <c r="CD46" i="2" s="1"/>
  <c r="AC12" i="1"/>
  <c r="K47" i="2" s="1"/>
  <c r="AI30" i="1"/>
  <c r="N47" i="2" s="1"/>
  <c r="AC48" i="1"/>
  <c r="Q47" i="2" s="1"/>
  <c r="AC66" i="1"/>
  <c r="T47" i="2" s="1"/>
  <c r="AC84" i="1"/>
  <c r="AB47" i="2" s="1"/>
  <c r="AC102" i="1"/>
  <c r="AE47" i="2" s="1"/>
  <c r="AC120" i="1"/>
  <c r="AH47" i="2" s="1"/>
  <c r="AC138" i="1"/>
  <c r="AK47" i="2" s="1"/>
  <c r="W156" i="1"/>
  <c r="AS47" i="2" s="1"/>
  <c r="AI174" i="1"/>
  <c r="AV47" i="2" s="1"/>
  <c r="E192" i="1"/>
  <c r="AY47" i="2" s="1"/>
  <c r="AI210" i="1"/>
  <c r="BB47" i="2" s="1"/>
  <c r="AI228" i="1"/>
  <c r="BJ47" i="2" s="1"/>
  <c r="BI47" i="2"/>
  <c r="AI246" i="1"/>
  <c r="BM47" i="2" s="1"/>
  <c r="BL47" i="2"/>
  <c r="AI264" i="1"/>
  <c r="BP47" i="2" s="1"/>
  <c r="BO47" i="2"/>
  <c r="AI282" i="1"/>
  <c r="BS47" i="2" s="1"/>
  <c r="BR47" i="2"/>
  <c r="AI300" i="1"/>
  <c r="CA47" i="2" s="1"/>
  <c r="Q318" i="1"/>
  <c r="CD47" i="2" s="1"/>
  <c r="AC13" i="1"/>
  <c r="K48" i="2" s="1"/>
  <c r="AI31" i="1"/>
  <c r="N48" i="2" s="1"/>
  <c r="AC49" i="1"/>
  <c r="Q48" i="2" s="1"/>
  <c r="AC67" i="1"/>
  <c r="T48" i="2" s="1"/>
  <c r="AC85" i="1"/>
  <c r="AB48" i="2" s="1"/>
  <c r="AC103" i="1"/>
  <c r="AE48" i="2" s="1"/>
  <c r="AC121" i="1"/>
  <c r="AH48" i="2" s="1"/>
  <c r="AC139" i="1"/>
  <c r="AK48" i="2" s="1"/>
  <c r="W157" i="1"/>
  <c r="AS48" i="2" s="1"/>
  <c r="AI175" i="1"/>
  <c r="AV48" i="2" s="1"/>
  <c r="E193" i="1"/>
  <c r="AY48" i="2" s="1"/>
  <c r="AI211" i="1"/>
  <c r="BB48" i="2" s="1"/>
  <c r="AI229" i="1"/>
  <c r="BJ48" i="2" s="1"/>
  <c r="BI48" i="2"/>
  <c r="AI247" i="1"/>
  <c r="BM48" i="2" s="1"/>
  <c r="BN48" i="2" s="1"/>
  <c r="BL48" i="2"/>
  <c r="AI265" i="1"/>
  <c r="BP48" i="2" s="1"/>
  <c r="BO48" i="2"/>
  <c r="AI283" i="1"/>
  <c r="BS48" i="2" s="1"/>
  <c r="BR48" i="2"/>
  <c r="AI301" i="1"/>
  <c r="CA48" i="2" s="1"/>
  <c r="Q319" i="1"/>
  <c r="CD48" i="2" s="1"/>
  <c r="AC8" i="1"/>
  <c r="K43" i="2" s="1"/>
  <c r="AI26" i="1"/>
  <c r="N43" i="2" s="1"/>
  <c r="AC44" i="1"/>
  <c r="Q43" i="2" s="1"/>
  <c r="AC62" i="1"/>
  <c r="T43" i="2" s="1"/>
  <c r="AC80" i="1"/>
  <c r="AB43" i="2" s="1"/>
  <c r="AC98" i="1"/>
  <c r="AE43" i="2" s="1"/>
  <c r="AC116" i="1"/>
  <c r="AH43" i="2" s="1"/>
  <c r="AC134" i="1"/>
  <c r="AK43" i="2" s="1"/>
  <c r="W152" i="1"/>
  <c r="AS43" i="2" s="1"/>
  <c r="AI170" i="1"/>
  <c r="AV43" i="2" s="1"/>
  <c r="E188" i="1"/>
  <c r="AY43" i="2" s="1"/>
  <c r="AI206" i="1"/>
  <c r="BB43" i="2" s="1"/>
  <c r="AI224" i="1"/>
  <c r="BJ43" i="2" s="1"/>
  <c r="BI43" i="2"/>
  <c r="AI242" i="1"/>
  <c r="BM43" i="2" s="1"/>
  <c r="BL43" i="2"/>
  <c r="AI260" i="1"/>
  <c r="BP43" i="2" s="1"/>
  <c r="BO43" i="2"/>
  <c r="AI278" i="1"/>
  <c r="BS43" i="2" s="1"/>
  <c r="BR43" i="2"/>
  <c r="AI296" i="1"/>
  <c r="CA43" i="2" s="1"/>
  <c r="Q314" i="1"/>
  <c r="CD43" i="2" s="1"/>
  <c r="J44" i="2"/>
  <c r="M44" i="2"/>
  <c r="P44" i="2"/>
  <c r="S44" i="2"/>
  <c r="AA44" i="2"/>
  <c r="AD44" i="2"/>
  <c r="AG44" i="2"/>
  <c r="AJ44" i="2"/>
  <c r="AR44" i="2"/>
  <c r="AU44" i="2"/>
  <c r="AX44" i="2"/>
  <c r="BA44" i="2"/>
  <c r="BZ44" i="2"/>
  <c r="CB44" i="2" s="1"/>
  <c r="CC44" i="2"/>
  <c r="J45" i="2"/>
  <c r="M45" i="2"/>
  <c r="P45" i="2"/>
  <c r="S45" i="2"/>
  <c r="AA45" i="2"/>
  <c r="AD45" i="2"/>
  <c r="AG45" i="2"/>
  <c r="AJ45" i="2"/>
  <c r="AR45" i="2"/>
  <c r="AU45" i="2"/>
  <c r="AX45" i="2"/>
  <c r="BA45" i="2"/>
  <c r="BZ45" i="2"/>
  <c r="CC45" i="2"/>
  <c r="J46" i="2"/>
  <c r="M46" i="2"/>
  <c r="P46" i="2"/>
  <c r="S46" i="2"/>
  <c r="AA46" i="2"/>
  <c r="AD46" i="2"/>
  <c r="AG46" i="2"/>
  <c r="AJ46" i="2"/>
  <c r="AR46" i="2"/>
  <c r="AU46" i="2"/>
  <c r="AX46" i="2"/>
  <c r="BA46" i="2"/>
  <c r="BZ46" i="2"/>
  <c r="CC46" i="2"/>
  <c r="J47" i="2"/>
  <c r="M47" i="2"/>
  <c r="P47" i="2"/>
  <c r="S47" i="2"/>
  <c r="AA47" i="2"/>
  <c r="AD47" i="2"/>
  <c r="AG47" i="2"/>
  <c r="AJ47" i="2"/>
  <c r="AR47" i="2"/>
  <c r="AT47" i="2" s="1"/>
  <c r="AU47" i="2"/>
  <c r="AX47" i="2"/>
  <c r="BA47" i="2"/>
  <c r="BZ47" i="2"/>
  <c r="CC47" i="2"/>
  <c r="J48" i="2"/>
  <c r="M48" i="2"/>
  <c r="P48" i="2"/>
  <c r="R48" i="2" s="1"/>
  <c r="S48" i="2"/>
  <c r="AA48" i="2"/>
  <c r="AD48" i="2"/>
  <c r="AG48" i="2"/>
  <c r="AJ48" i="2"/>
  <c r="AR48" i="2"/>
  <c r="AU48" i="2"/>
  <c r="AX48" i="2"/>
  <c r="AZ48" i="2" s="1"/>
  <c r="BA48" i="2"/>
  <c r="BZ48" i="2"/>
  <c r="CC48" i="2"/>
  <c r="J43" i="2"/>
  <c r="M43" i="2"/>
  <c r="P43" i="2"/>
  <c r="S43" i="2"/>
  <c r="AA43" i="2"/>
  <c r="AD43" i="2"/>
  <c r="AG43" i="2"/>
  <c r="AJ43" i="2"/>
  <c r="AR43" i="2"/>
  <c r="AU43" i="2"/>
  <c r="AX43" i="2"/>
  <c r="BA43" i="2"/>
  <c r="BZ43" i="2"/>
  <c r="CC43" i="2"/>
  <c r="W9" i="1"/>
  <c r="K34" i="2" s="1"/>
  <c r="AO27" i="1"/>
  <c r="N34" i="2" s="1"/>
  <c r="AI45" i="1"/>
  <c r="Q34" i="2" s="1"/>
  <c r="W63" i="1"/>
  <c r="T34" i="2" s="1"/>
  <c r="AB34" i="2"/>
  <c r="BG99" i="1"/>
  <c r="AE34" i="2" s="1"/>
  <c r="BA117" i="1"/>
  <c r="AH34" i="2" s="1"/>
  <c r="BA135" i="1"/>
  <c r="AK34" i="2" s="1"/>
  <c r="BA153" i="1"/>
  <c r="AS34" i="2" s="1"/>
  <c r="E171" i="1"/>
  <c r="AV34" i="2" s="1"/>
  <c r="AU189" i="1"/>
  <c r="AY34" i="2" s="1"/>
  <c r="AC207" i="1"/>
  <c r="BB34" i="2" s="1"/>
  <c r="Q225" i="1"/>
  <c r="BJ34" i="2" s="1"/>
  <c r="BI34" i="2"/>
  <c r="E243" i="1"/>
  <c r="BM34" i="2" s="1"/>
  <c r="BN34" i="2" s="1"/>
  <c r="BL34" i="2"/>
  <c r="BA261" i="1"/>
  <c r="BP34" i="2" s="1"/>
  <c r="BO34" i="2"/>
  <c r="BG279" i="1"/>
  <c r="BS34" i="2" s="1"/>
  <c r="BR34" i="2"/>
  <c r="BG297" i="1"/>
  <c r="CA34" i="2" s="1"/>
  <c r="BG315" i="1"/>
  <c r="CD34" i="2" s="1"/>
  <c r="W10" i="1"/>
  <c r="K35" i="2" s="1"/>
  <c r="AO28" i="1"/>
  <c r="N35" i="2" s="1"/>
  <c r="AI46" i="1"/>
  <c r="Q35" i="2"/>
  <c r="W64" i="1"/>
  <c r="T35" i="2" s="1"/>
  <c r="AB35" i="2"/>
  <c r="BG100" i="1"/>
  <c r="AE35" i="2" s="1"/>
  <c r="AF35" i="2" s="1"/>
  <c r="BA118" i="1"/>
  <c r="AH35" i="2" s="1"/>
  <c r="BA136" i="1"/>
  <c r="AK35" i="2" s="1"/>
  <c r="BA154" i="1"/>
  <c r="AS35" i="2" s="1"/>
  <c r="E172" i="1"/>
  <c r="AV35" i="2" s="1"/>
  <c r="AU190" i="1"/>
  <c r="AY35" i="2" s="1"/>
  <c r="AC208" i="1"/>
  <c r="BB35" i="2"/>
  <c r="BC35" i="2" s="1"/>
  <c r="Q226" i="1"/>
  <c r="BJ35" i="2" s="1"/>
  <c r="BK35" i="2" s="1"/>
  <c r="BI35" i="2"/>
  <c r="E244" i="1"/>
  <c r="BM35" i="2" s="1"/>
  <c r="BL35" i="2"/>
  <c r="BA262" i="1"/>
  <c r="BP35" i="2" s="1"/>
  <c r="BO35" i="2"/>
  <c r="BG280" i="1"/>
  <c r="BS35" i="2" s="1"/>
  <c r="BR35" i="2"/>
  <c r="BG298" i="1"/>
  <c r="CA35" i="2" s="1"/>
  <c r="BG316" i="1"/>
  <c r="CD35" i="2" s="1"/>
  <c r="W8" i="1"/>
  <c r="K33" i="2" s="1"/>
  <c r="AO26" i="1"/>
  <c r="N33" i="2" s="1"/>
  <c r="AI44" i="1"/>
  <c r="Q33" i="2" s="1"/>
  <c r="R33" i="2" s="1"/>
  <c r="W62" i="1"/>
  <c r="T33" i="2"/>
  <c r="U33" i="2" s="1"/>
  <c r="AB33" i="2"/>
  <c r="BG98" i="1"/>
  <c r="AE33" i="2" s="1"/>
  <c r="BA116" i="1"/>
  <c r="AH33" i="2" s="1"/>
  <c r="BA134" i="1"/>
  <c r="AK33" i="2" s="1"/>
  <c r="BA152" i="1"/>
  <c r="AS33" i="2" s="1"/>
  <c r="E170" i="1"/>
  <c r="AV33" i="2" s="1"/>
  <c r="AU188" i="1"/>
  <c r="AY33" i="2" s="1"/>
  <c r="AZ33" i="2" s="1"/>
  <c r="AC206" i="1"/>
  <c r="BB33" i="2" s="1"/>
  <c r="Q224" i="1"/>
  <c r="BJ33" i="2" s="1"/>
  <c r="BI33" i="2"/>
  <c r="E242" i="1"/>
  <c r="BM33" i="2" s="1"/>
  <c r="BL33" i="2"/>
  <c r="BA260" i="1"/>
  <c r="BP33" i="2" s="1"/>
  <c r="BO33" i="2"/>
  <c r="BG278" i="1"/>
  <c r="BS33" i="2" s="1"/>
  <c r="BR33" i="2"/>
  <c r="BG296" i="1"/>
  <c r="CA33" i="2" s="1"/>
  <c r="BG314" i="1"/>
  <c r="CD33" i="2" s="1"/>
  <c r="J34" i="2"/>
  <c r="M34" i="2"/>
  <c r="P34" i="2"/>
  <c r="S34" i="2"/>
  <c r="U34" i="2" s="1"/>
  <c r="AA34" i="2"/>
  <c r="AD34" i="2"/>
  <c r="AG34" i="2"/>
  <c r="AJ34" i="2"/>
  <c r="AR34" i="2"/>
  <c r="AU34" i="2"/>
  <c r="AX34" i="2"/>
  <c r="AZ34" i="2" s="1"/>
  <c r="BA34" i="2"/>
  <c r="BZ34" i="2"/>
  <c r="CF34" i="2" s="1"/>
  <c r="CC34" i="2"/>
  <c r="J35" i="2"/>
  <c r="M35" i="2"/>
  <c r="P35" i="2"/>
  <c r="S35" i="2"/>
  <c r="AA35" i="2"/>
  <c r="AD35" i="2"/>
  <c r="AG35" i="2"/>
  <c r="AI35" i="2" s="1"/>
  <c r="AJ35" i="2"/>
  <c r="AR35" i="2"/>
  <c r="AU35" i="2"/>
  <c r="AX35" i="2"/>
  <c r="BA35" i="2"/>
  <c r="BZ35" i="2"/>
  <c r="CC35" i="2"/>
  <c r="CE35" i="2" s="1"/>
  <c r="J33" i="2"/>
  <c r="M33" i="2"/>
  <c r="P33" i="2"/>
  <c r="S33" i="2"/>
  <c r="AA33" i="2"/>
  <c r="AD33" i="2"/>
  <c r="AG33" i="2"/>
  <c r="AJ33" i="2"/>
  <c r="AL33" i="2" s="1"/>
  <c r="AR33" i="2"/>
  <c r="AU33" i="2"/>
  <c r="AX33" i="2"/>
  <c r="BA33" i="2"/>
  <c r="BZ33" i="2"/>
  <c r="CC33" i="2"/>
  <c r="Q9" i="1"/>
  <c r="K24" i="2" s="1"/>
  <c r="W27" i="1"/>
  <c r="N24" i="2" s="1"/>
  <c r="K45" i="1"/>
  <c r="Q24" i="2" s="1"/>
  <c r="AO63" i="1"/>
  <c r="T24" i="2" s="1"/>
  <c r="AO81" i="1"/>
  <c r="AB24" i="2" s="1"/>
  <c r="AO99" i="1"/>
  <c r="AE24" i="2" s="1"/>
  <c r="AO117" i="1"/>
  <c r="AH24" i="2" s="1"/>
  <c r="AI135" i="1"/>
  <c r="AK24" i="2" s="1"/>
  <c r="AC153" i="1"/>
  <c r="AS24" i="2" s="1"/>
  <c r="AV24" i="2"/>
  <c r="Q189" i="1"/>
  <c r="AY24" i="2" s="1"/>
  <c r="E207" i="1"/>
  <c r="BB24" i="2" s="1"/>
  <c r="AU225" i="1"/>
  <c r="BJ24" i="2" s="1"/>
  <c r="BI24" i="2"/>
  <c r="AU243" i="1"/>
  <c r="BM24" i="2" s="1"/>
  <c r="BL24" i="2"/>
  <c r="AU261" i="1"/>
  <c r="BP24" i="2" s="1"/>
  <c r="BO24" i="2"/>
  <c r="AU279" i="1"/>
  <c r="BS24" i="2" s="1"/>
  <c r="BT24" i="2" s="1"/>
  <c r="BR24" i="2"/>
  <c r="AC297" i="1"/>
  <c r="CA24" i="2" s="1"/>
  <c r="CB24" i="2" s="1"/>
  <c r="AI315" i="1"/>
  <c r="CD24" i="2" s="1"/>
  <c r="Q10" i="1"/>
  <c r="K25" i="2" s="1"/>
  <c r="W28" i="1"/>
  <c r="N25" i="2" s="1"/>
  <c r="K46" i="1"/>
  <c r="Q25" i="2" s="1"/>
  <c r="AO64" i="1"/>
  <c r="T25" i="2" s="1"/>
  <c r="AO82" i="1"/>
  <c r="AB25" i="2" s="1"/>
  <c r="AO100" i="1"/>
  <c r="AE25" i="2" s="1"/>
  <c r="AO118" i="1"/>
  <c r="AH25" i="2" s="1"/>
  <c r="AI136" i="1"/>
  <c r="AK25" i="2" s="1"/>
  <c r="AC154" i="1"/>
  <c r="AS25" i="2" s="1"/>
  <c r="AV25" i="2"/>
  <c r="Q190" i="1"/>
  <c r="AY25" i="2" s="1"/>
  <c r="E208" i="1"/>
  <c r="BB25" i="2" s="1"/>
  <c r="AU226" i="1"/>
  <c r="BJ25" i="2" s="1"/>
  <c r="BI25" i="2"/>
  <c r="AU244" i="1"/>
  <c r="BM25" i="2"/>
  <c r="BL25" i="2"/>
  <c r="AU262" i="1"/>
  <c r="BP25" i="2" s="1"/>
  <c r="BO25" i="2"/>
  <c r="AU280" i="1"/>
  <c r="BS25" i="2" s="1"/>
  <c r="BR25" i="2"/>
  <c r="AC298" i="1"/>
  <c r="CA25" i="2" s="1"/>
  <c r="AI316" i="1"/>
  <c r="CD25" i="2" s="1"/>
  <c r="Q11" i="1"/>
  <c r="K26" i="2"/>
  <c r="W29" i="1"/>
  <c r="N26" i="2" s="1"/>
  <c r="K47" i="1"/>
  <c r="Q26" i="2" s="1"/>
  <c r="AO65" i="1"/>
  <c r="T26" i="2" s="1"/>
  <c r="AO83" i="1"/>
  <c r="AB26" i="2"/>
  <c r="AO101" i="1"/>
  <c r="AE26" i="2" s="1"/>
  <c r="AO119" i="1"/>
  <c r="AH26" i="2"/>
  <c r="AI137" i="1"/>
  <c r="AK26" i="2" s="1"/>
  <c r="AC155" i="1"/>
  <c r="AS26" i="2" s="1"/>
  <c r="AT26" i="2" s="1"/>
  <c r="AV26" i="2"/>
  <c r="Q191" i="1"/>
  <c r="AY26" i="2" s="1"/>
  <c r="E209" i="1"/>
  <c r="BB26" i="2" s="1"/>
  <c r="AU227" i="1"/>
  <c r="BJ26" i="2"/>
  <c r="BI26" i="2"/>
  <c r="AU245" i="1"/>
  <c r="BM26" i="2" s="1"/>
  <c r="BL26" i="2"/>
  <c r="AU263" i="1"/>
  <c r="BP26" i="2" s="1"/>
  <c r="BO26" i="2"/>
  <c r="AU281" i="1"/>
  <c r="BS26" i="2" s="1"/>
  <c r="BR26" i="2"/>
  <c r="AC299" i="1"/>
  <c r="CA26" i="2" s="1"/>
  <c r="AI317" i="1"/>
  <c r="CD26" i="2" s="1"/>
  <c r="Q8" i="1"/>
  <c r="K23" i="2" s="1"/>
  <c r="W26" i="1"/>
  <c r="N23" i="2" s="1"/>
  <c r="K44" i="1"/>
  <c r="Q23" i="2" s="1"/>
  <c r="AO62" i="1"/>
  <c r="T23" i="2" s="1"/>
  <c r="AO80" i="1"/>
  <c r="AB23" i="2" s="1"/>
  <c r="AO98" i="1"/>
  <c r="AE23" i="2" s="1"/>
  <c r="AO116" i="1"/>
  <c r="AH23" i="2" s="1"/>
  <c r="AI134" i="1"/>
  <c r="AK23" i="2" s="1"/>
  <c r="AC152" i="1"/>
  <c r="AS23" i="2" s="1"/>
  <c r="AV23" i="2"/>
  <c r="Q188" i="1"/>
  <c r="AY23" i="2" s="1"/>
  <c r="E206" i="1"/>
  <c r="BB23" i="2" s="1"/>
  <c r="AU224" i="1"/>
  <c r="BJ23" i="2" s="1"/>
  <c r="BI23" i="2"/>
  <c r="AU242" i="1"/>
  <c r="BM23" i="2" s="1"/>
  <c r="BL23" i="2"/>
  <c r="AU260" i="1"/>
  <c r="BP23" i="2" s="1"/>
  <c r="BO23" i="2"/>
  <c r="AU278" i="1"/>
  <c r="BS23" i="2" s="1"/>
  <c r="BR23" i="2"/>
  <c r="AC296" i="1"/>
  <c r="CA23" i="2" s="1"/>
  <c r="AI314" i="1"/>
  <c r="CD23" i="2" s="1"/>
  <c r="J24" i="2"/>
  <c r="M24" i="2"/>
  <c r="P24" i="2"/>
  <c r="S24" i="2"/>
  <c r="AA24" i="2"/>
  <c r="AD24" i="2"/>
  <c r="AG24" i="2"/>
  <c r="AJ24" i="2"/>
  <c r="AR24" i="2"/>
  <c r="AU24" i="2"/>
  <c r="AX24" i="2"/>
  <c r="BA24" i="2"/>
  <c r="BZ24" i="2"/>
  <c r="CC24" i="2"/>
  <c r="J25" i="2"/>
  <c r="M25" i="2"/>
  <c r="P25" i="2"/>
  <c r="S25" i="2"/>
  <c r="AA25" i="2"/>
  <c r="AD25" i="2"/>
  <c r="AG25" i="2"/>
  <c r="AJ25" i="2"/>
  <c r="AR25" i="2"/>
  <c r="AU25" i="2"/>
  <c r="AX25" i="2"/>
  <c r="BA25" i="2"/>
  <c r="BZ25" i="2"/>
  <c r="CC25" i="2"/>
  <c r="J26" i="2"/>
  <c r="M26" i="2"/>
  <c r="P26" i="2"/>
  <c r="S26" i="2"/>
  <c r="AA26" i="2"/>
  <c r="AD26" i="2"/>
  <c r="AG26" i="2"/>
  <c r="AJ26" i="2"/>
  <c r="AR26" i="2"/>
  <c r="AU26" i="2"/>
  <c r="AX26" i="2"/>
  <c r="BA26" i="2"/>
  <c r="BC26" i="2" s="1"/>
  <c r="BZ26" i="2"/>
  <c r="CC26" i="2"/>
  <c r="J23" i="2"/>
  <c r="M23" i="2"/>
  <c r="P23" i="2"/>
  <c r="S23" i="2"/>
  <c r="AA23" i="2"/>
  <c r="AD23" i="2"/>
  <c r="AG23" i="2"/>
  <c r="AJ23" i="2"/>
  <c r="AR23" i="2"/>
  <c r="AU23" i="2"/>
  <c r="AX23" i="2"/>
  <c r="BA23" i="2"/>
  <c r="BZ23" i="2"/>
  <c r="CC23" i="2"/>
  <c r="CF23" i="2" s="1"/>
  <c r="K9" i="1"/>
  <c r="K14" i="2" s="1"/>
  <c r="Q27" i="1"/>
  <c r="N14" i="2" s="1"/>
  <c r="AO45" i="1"/>
  <c r="Q14" i="2" s="1"/>
  <c r="Q63" i="1"/>
  <c r="T14" i="2" s="1"/>
  <c r="Q99" i="1"/>
  <c r="AE14" i="2" s="1"/>
  <c r="Q117" i="1"/>
  <c r="AH14" i="2" s="1"/>
  <c r="Q135" i="1"/>
  <c r="AK14" i="2" s="1"/>
  <c r="Q153" i="1"/>
  <c r="AS14" i="2" s="1"/>
  <c r="Q171" i="1"/>
  <c r="AV14" i="2" s="1"/>
  <c r="W189" i="1"/>
  <c r="AY14" i="2" s="1"/>
  <c r="W207" i="1"/>
  <c r="BB14" i="2" s="1"/>
  <c r="W225" i="1"/>
  <c r="BJ14" i="2" s="1"/>
  <c r="BI14" i="2"/>
  <c r="W243" i="1"/>
  <c r="BM14" i="2" s="1"/>
  <c r="BL14" i="2"/>
  <c r="W261" i="1"/>
  <c r="BP14" i="2" s="1"/>
  <c r="BO14" i="2"/>
  <c r="W279" i="1"/>
  <c r="BS14" i="2" s="1"/>
  <c r="BR14" i="2"/>
  <c r="W297" i="1"/>
  <c r="CA14" i="2" s="1"/>
  <c r="W315" i="1"/>
  <c r="CD14" i="2" s="1"/>
  <c r="K10" i="1"/>
  <c r="K15" i="2" s="1"/>
  <c r="Q28" i="1"/>
  <c r="N15" i="2" s="1"/>
  <c r="AO46" i="1"/>
  <c r="Q15" i="2" s="1"/>
  <c r="R15" i="2" s="1"/>
  <c r="Q64" i="1"/>
  <c r="T15" i="2" s="1"/>
  <c r="Q100" i="1"/>
  <c r="AE15" i="2" s="1"/>
  <c r="Q118" i="1"/>
  <c r="AH15" i="2" s="1"/>
  <c r="Q136" i="1"/>
  <c r="AK15" i="2" s="1"/>
  <c r="Q154" i="1"/>
  <c r="AS15" i="2" s="1"/>
  <c r="Q172" i="1"/>
  <c r="AV15" i="2" s="1"/>
  <c r="W190" i="1"/>
  <c r="AY15" i="2" s="1"/>
  <c r="W208" i="1"/>
  <c r="BB15" i="2" s="1"/>
  <c r="W226" i="1"/>
  <c r="BJ15" i="2" s="1"/>
  <c r="BI15" i="2"/>
  <c r="W244" i="1"/>
  <c r="BM15" i="2" s="1"/>
  <c r="BL15" i="2"/>
  <c r="W262" i="1"/>
  <c r="BP15" i="2" s="1"/>
  <c r="BO15" i="2"/>
  <c r="W280" i="1"/>
  <c r="BS15" i="2" s="1"/>
  <c r="BR15" i="2"/>
  <c r="W298" i="1"/>
  <c r="CA15" i="2" s="1"/>
  <c r="W316" i="1"/>
  <c r="CD15" i="2" s="1"/>
  <c r="K8" i="1"/>
  <c r="K13" i="2" s="1"/>
  <c r="Q26" i="1"/>
  <c r="N13" i="2" s="1"/>
  <c r="AO44" i="1"/>
  <c r="Q13" i="2" s="1"/>
  <c r="Q62" i="1"/>
  <c r="T13" i="2"/>
  <c r="Q98" i="1"/>
  <c r="AE13" i="2" s="1"/>
  <c r="Q116" i="1"/>
  <c r="AH13" i="2" s="1"/>
  <c r="Q134" i="1"/>
  <c r="AK13" i="2" s="1"/>
  <c r="Q152" i="1"/>
  <c r="AS13" i="2" s="1"/>
  <c r="Q170" i="1"/>
  <c r="AV13" i="2" s="1"/>
  <c r="W188" i="1"/>
  <c r="AY13" i="2" s="1"/>
  <c r="W206" i="1"/>
  <c r="BB13" i="2" s="1"/>
  <c r="W224" i="1"/>
  <c r="BJ13" i="2" s="1"/>
  <c r="BI13" i="2"/>
  <c r="W242" i="1"/>
  <c r="BM13" i="2" s="1"/>
  <c r="BL13" i="2"/>
  <c r="W260" i="1"/>
  <c r="BP13" i="2" s="1"/>
  <c r="BO13" i="2"/>
  <c r="W278" i="1"/>
  <c r="BS13" i="2" s="1"/>
  <c r="BR13" i="2"/>
  <c r="W296" i="1"/>
  <c r="CA13" i="2" s="1"/>
  <c r="W314" i="1"/>
  <c r="CD13" i="2" s="1"/>
  <c r="J14" i="2"/>
  <c r="M14" i="2"/>
  <c r="S14" i="2"/>
  <c r="AA14" i="2"/>
  <c r="AD14" i="2"/>
  <c r="AG14" i="2"/>
  <c r="AJ14" i="2"/>
  <c r="AR14" i="2"/>
  <c r="AU14" i="2"/>
  <c r="AX14" i="2"/>
  <c r="BA14" i="2"/>
  <c r="BZ14" i="2"/>
  <c r="CC14" i="2"/>
  <c r="J15" i="2"/>
  <c r="L15" i="2" s="1"/>
  <c r="M15" i="2"/>
  <c r="S15" i="2"/>
  <c r="AA15" i="2"/>
  <c r="AD15" i="2"/>
  <c r="AG15" i="2"/>
  <c r="AJ15" i="2"/>
  <c r="AR15" i="2"/>
  <c r="AU15" i="2"/>
  <c r="AX15" i="2"/>
  <c r="BA15" i="2"/>
  <c r="BZ15" i="2"/>
  <c r="CC15" i="2"/>
  <c r="J13" i="2"/>
  <c r="M13" i="2"/>
  <c r="S13" i="2"/>
  <c r="AA13" i="2"/>
  <c r="AD13" i="2"/>
  <c r="AG13" i="2"/>
  <c r="AJ13" i="2"/>
  <c r="AR13" i="2"/>
  <c r="AU13" i="2"/>
  <c r="AX13" i="2"/>
  <c r="BA13" i="2"/>
  <c r="BZ13" i="2"/>
  <c r="CC13" i="2"/>
  <c r="E9" i="1"/>
  <c r="K4" i="2" s="1"/>
  <c r="AC27" i="1"/>
  <c r="N4" i="2" s="1"/>
  <c r="E45" i="1"/>
  <c r="Q4" i="2" s="1"/>
  <c r="E63" i="1"/>
  <c r="T4" i="2" s="1"/>
  <c r="E81" i="1"/>
  <c r="AB4" i="2" s="1"/>
  <c r="E99" i="1"/>
  <c r="AE4" i="2" s="1"/>
  <c r="E117" i="1"/>
  <c r="AH4" i="2" s="1"/>
  <c r="AK4" i="2"/>
  <c r="E153" i="1"/>
  <c r="AS4" i="2" s="1"/>
  <c r="W171" i="1"/>
  <c r="AV4" i="2" s="1"/>
  <c r="AY4" i="2"/>
  <c r="BB4" i="2"/>
  <c r="BJ4" i="2"/>
  <c r="BI4" i="2"/>
  <c r="BM4" i="2"/>
  <c r="BL4" i="2"/>
  <c r="BP4" i="2"/>
  <c r="BO4" i="2"/>
  <c r="BS4" i="2"/>
  <c r="BR4" i="2"/>
  <c r="CA4" i="2"/>
  <c r="CD4" i="2"/>
  <c r="E10" i="1"/>
  <c r="K5" i="2" s="1"/>
  <c r="AC28" i="1"/>
  <c r="N5" i="2" s="1"/>
  <c r="E46" i="1"/>
  <c r="Q5" i="2" s="1"/>
  <c r="E64" i="1"/>
  <c r="T5" i="2"/>
  <c r="E82" i="1"/>
  <c r="AB5" i="2" s="1"/>
  <c r="AC5" i="2" s="1"/>
  <c r="E100" i="1"/>
  <c r="AE5" i="2"/>
  <c r="E118" i="1"/>
  <c r="AH5" i="2" s="1"/>
  <c r="E136" i="1"/>
  <c r="AK5" i="2" s="1"/>
  <c r="E154" i="1"/>
  <c r="AS5" i="2" s="1"/>
  <c r="W172" i="1"/>
  <c r="AV5" i="2" s="1"/>
  <c r="AW5" i="2" s="1"/>
  <c r="AY5" i="2"/>
  <c r="BB5" i="2"/>
  <c r="BJ5" i="2"/>
  <c r="BI5" i="2"/>
  <c r="BM5" i="2"/>
  <c r="BL5" i="2"/>
  <c r="BP5" i="2"/>
  <c r="BO5" i="2"/>
  <c r="BS5" i="2"/>
  <c r="BR5" i="2"/>
  <c r="CA5" i="2"/>
  <c r="CD5" i="2"/>
  <c r="E11" i="1"/>
  <c r="K6" i="2" s="1"/>
  <c r="AC29" i="1"/>
  <c r="N6" i="2" s="1"/>
  <c r="E47" i="1"/>
  <c r="Q6" i="2" s="1"/>
  <c r="R6" i="2" s="1"/>
  <c r="E65" i="1"/>
  <c r="T6" i="2" s="1"/>
  <c r="E83" i="1"/>
  <c r="AB6" i="2"/>
  <c r="E101" i="1"/>
  <c r="AE6" i="2" s="1"/>
  <c r="E119" i="1"/>
  <c r="AH6" i="2" s="1"/>
  <c r="E137" i="1"/>
  <c r="AK6" i="2"/>
  <c r="E155" i="1"/>
  <c r="AS6" i="2" s="1"/>
  <c r="W173" i="1"/>
  <c r="AV6" i="2" s="1"/>
  <c r="AY6" i="2"/>
  <c r="BB6" i="2"/>
  <c r="BJ6" i="2"/>
  <c r="BI6" i="2"/>
  <c r="BM6" i="2"/>
  <c r="BL6" i="2"/>
  <c r="BP6" i="2"/>
  <c r="BO6" i="2"/>
  <c r="BQ6" i="2" s="1"/>
  <c r="BS6" i="2"/>
  <c r="BR6" i="2"/>
  <c r="CA6" i="2"/>
  <c r="CD6" i="2"/>
  <c r="E8" i="1"/>
  <c r="K3" i="2" s="1"/>
  <c r="AC26" i="1"/>
  <c r="N3" i="2" s="1"/>
  <c r="E44" i="1"/>
  <c r="Q3" i="2" s="1"/>
  <c r="E62" i="1"/>
  <c r="T3" i="2" s="1"/>
  <c r="E80" i="1"/>
  <c r="AB3" i="2" s="1"/>
  <c r="E98" i="1"/>
  <c r="AE3" i="2" s="1"/>
  <c r="E116" i="1"/>
  <c r="AH3" i="2" s="1"/>
  <c r="E134" i="1"/>
  <c r="AK3" i="2" s="1"/>
  <c r="E152" i="1"/>
  <c r="AS3" i="2" s="1"/>
  <c r="W170" i="1"/>
  <c r="AV3" i="2" s="1"/>
  <c r="AY3" i="2"/>
  <c r="BB3" i="2"/>
  <c r="BJ3" i="2"/>
  <c r="BI3" i="2"/>
  <c r="BM3" i="2"/>
  <c r="BL3" i="2"/>
  <c r="BP3" i="2"/>
  <c r="BO3" i="2"/>
  <c r="BS3" i="2"/>
  <c r="BR3" i="2"/>
  <c r="CA3" i="2"/>
  <c r="CD3" i="2"/>
  <c r="J4" i="2"/>
  <c r="M4" i="2"/>
  <c r="P4" i="2"/>
  <c r="S4" i="2"/>
  <c r="AA4" i="2"/>
  <c r="AD4" i="2"/>
  <c r="AG4" i="2"/>
  <c r="AJ4" i="2"/>
  <c r="AR4" i="2"/>
  <c r="AU4" i="2"/>
  <c r="AX4" i="2"/>
  <c r="BA4" i="2"/>
  <c r="BZ4" i="2"/>
  <c r="CC4" i="2"/>
  <c r="J5" i="2"/>
  <c r="M5" i="2"/>
  <c r="P5" i="2"/>
  <c r="R5" i="2" s="1"/>
  <c r="S5" i="2"/>
  <c r="AA5" i="2"/>
  <c r="AD5" i="2"/>
  <c r="AG5" i="2"/>
  <c r="AJ5" i="2"/>
  <c r="AR5" i="2"/>
  <c r="AU5" i="2"/>
  <c r="AX5" i="2"/>
  <c r="BA5" i="2"/>
  <c r="BZ5" i="2"/>
  <c r="CC5" i="2"/>
  <c r="J6" i="2"/>
  <c r="M6" i="2"/>
  <c r="P6" i="2"/>
  <c r="S6" i="2"/>
  <c r="AA6" i="2"/>
  <c r="AD6" i="2"/>
  <c r="AG6" i="2"/>
  <c r="AJ6" i="2"/>
  <c r="AL6" i="2" s="1"/>
  <c r="AR6" i="2"/>
  <c r="AU6" i="2"/>
  <c r="AX6" i="2"/>
  <c r="BA6" i="2"/>
  <c r="BZ6" i="2"/>
  <c r="CC6" i="2"/>
  <c r="CE6" i="2" s="1"/>
  <c r="J3" i="2"/>
  <c r="M3" i="2"/>
  <c r="P3" i="2"/>
  <c r="S3" i="2"/>
  <c r="AA3" i="2"/>
  <c r="AD3" i="2"/>
  <c r="AG3" i="2"/>
  <c r="AJ3" i="2"/>
  <c r="AR3" i="2"/>
  <c r="AU3" i="2"/>
  <c r="AX3" i="2"/>
  <c r="BA3" i="2"/>
  <c r="BZ3" i="2"/>
  <c r="CC3" i="2"/>
  <c r="BA14" i="1"/>
  <c r="K99" i="2" s="1"/>
  <c r="K32" i="1"/>
  <c r="N99" i="2" s="1"/>
  <c r="W50" i="1"/>
  <c r="Q99" i="2" s="1"/>
  <c r="BA68" i="1"/>
  <c r="T99" i="2" s="1"/>
  <c r="AU86" i="1"/>
  <c r="AB99" i="2" s="1"/>
  <c r="AI104" i="1"/>
  <c r="AE99" i="2" s="1"/>
  <c r="W122" i="1"/>
  <c r="AH99" i="2" s="1"/>
  <c r="AK99" i="2"/>
  <c r="BG158" i="1"/>
  <c r="AS99" i="2" s="1"/>
  <c r="BG176" i="1"/>
  <c r="AV99" i="2" s="1"/>
  <c r="AC194" i="1"/>
  <c r="AY99" i="2" s="1"/>
  <c r="AO212" i="1"/>
  <c r="BB99" i="2" s="1"/>
  <c r="BG230" i="1"/>
  <c r="BJ99" i="2"/>
  <c r="BI99" i="2"/>
  <c r="AO248" i="1"/>
  <c r="BM99" i="2" s="1"/>
  <c r="BL99" i="2"/>
  <c r="AC266" i="1"/>
  <c r="BP99" i="2" s="1"/>
  <c r="BO99" i="2"/>
  <c r="Q284" i="1"/>
  <c r="BS99" i="2" s="1"/>
  <c r="BR99" i="2"/>
  <c r="E302" i="1"/>
  <c r="CA99" i="2" s="1"/>
  <c r="BA320" i="1"/>
  <c r="CD99" i="2" s="1"/>
  <c r="BA13" i="1"/>
  <c r="K98" i="2" s="1"/>
  <c r="L98" i="2" s="1"/>
  <c r="K31" i="1"/>
  <c r="N98" i="2" s="1"/>
  <c r="W49" i="1"/>
  <c r="Q98" i="2" s="1"/>
  <c r="BA67" i="1"/>
  <c r="T98" i="2" s="1"/>
  <c r="AU85" i="1"/>
  <c r="AB98" i="2"/>
  <c r="AI103" i="1"/>
  <c r="AE98" i="2" s="1"/>
  <c r="W121" i="1"/>
  <c r="AH98" i="2" s="1"/>
  <c r="AK98" i="2"/>
  <c r="BG157" i="1"/>
  <c r="AS98" i="2" s="1"/>
  <c r="BG175" i="1"/>
  <c r="AV98" i="2" s="1"/>
  <c r="AC193" i="1"/>
  <c r="AY98" i="2" s="1"/>
  <c r="AO211" i="1"/>
  <c r="BB98" i="2" s="1"/>
  <c r="BG229" i="1"/>
  <c r="BJ98" i="2" s="1"/>
  <c r="BI98" i="2"/>
  <c r="AO247" i="1"/>
  <c r="BM98" i="2" s="1"/>
  <c r="BN98" i="2" s="1"/>
  <c r="BL98" i="2"/>
  <c r="AC265" i="1"/>
  <c r="BP98" i="2" s="1"/>
  <c r="BO98" i="2"/>
  <c r="Q283" i="1"/>
  <c r="BS98" i="2" s="1"/>
  <c r="BR98" i="2"/>
  <c r="E301" i="1"/>
  <c r="CA98" i="2"/>
  <c r="BA319" i="1"/>
  <c r="CD98" i="2" s="1"/>
  <c r="AU14" i="1"/>
  <c r="K89" i="2" s="1"/>
  <c r="AU32" i="1"/>
  <c r="N89" i="2" s="1"/>
  <c r="BG50" i="1"/>
  <c r="Q89" i="2" s="1"/>
  <c r="BG68" i="1"/>
  <c r="T89" i="2" s="1"/>
  <c r="BG86" i="1"/>
  <c r="AB89" i="2" s="1"/>
  <c r="AU104" i="1"/>
  <c r="AE89" i="2" s="1"/>
  <c r="AI122" i="1"/>
  <c r="AH89" i="2" s="1"/>
  <c r="W140" i="1"/>
  <c r="AK89" i="2" s="1"/>
  <c r="AS89" i="2"/>
  <c r="AO176" i="1"/>
  <c r="AV89" i="2" s="1"/>
  <c r="AO194" i="1"/>
  <c r="AY89" i="2" s="1"/>
  <c r="BA212" i="1"/>
  <c r="BB89" i="2" s="1"/>
  <c r="BA230" i="1"/>
  <c r="BJ89" i="2"/>
  <c r="BI89" i="2"/>
  <c r="BA248" i="1"/>
  <c r="BM89" i="2" s="1"/>
  <c r="BL89" i="2"/>
  <c r="AO266" i="1"/>
  <c r="BP89" i="2" s="1"/>
  <c r="BO89" i="2"/>
  <c r="AC284" i="1"/>
  <c r="BS89" i="2"/>
  <c r="BR89" i="2"/>
  <c r="E320" i="1"/>
  <c r="CD89" i="2" s="1"/>
  <c r="AU13" i="1"/>
  <c r="K88" i="2" s="1"/>
  <c r="AU31" i="1"/>
  <c r="N88" i="2" s="1"/>
  <c r="BG49" i="1"/>
  <c r="Q88" i="2" s="1"/>
  <c r="BG67" i="1"/>
  <c r="T88" i="2" s="1"/>
  <c r="BG85" i="1"/>
  <c r="AB88" i="2" s="1"/>
  <c r="AU103" i="1"/>
  <c r="AE88" i="2" s="1"/>
  <c r="AI121" i="1"/>
  <c r="AH88" i="2" s="1"/>
  <c r="W139" i="1"/>
  <c r="AK88" i="2" s="1"/>
  <c r="AS88" i="2"/>
  <c r="AO175" i="1"/>
  <c r="AV88" i="2" s="1"/>
  <c r="AO193" i="1"/>
  <c r="AY88" i="2" s="1"/>
  <c r="BA211" i="1"/>
  <c r="BB88" i="2" s="1"/>
  <c r="BA229" i="1"/>
  <c r="BA247" i="1"/>
  <c r="BM88" i="2" s="1"/>
  <c r="BL88" i="2"/>
  <c r="AO265" i="1"/>
  <c r="BP88" i="2" s="1"/>
  <c r="BO88" i="2"/>
  <c r="AC283" i="1"/>
  <c r="BS88" i="2" s="1"/>
  <c r="BR88" i="2"/>
  <c r="Q301" i="1"/>
  <c r="CA88" i="2" s="1"/>
  <c r="E319" i="1"/>
  <c r="CD88" i="2" s="1"/>
  <c r="BG14" i="1"/>
  <c r="K79" i="2" s="1"/>
  <c r="BG32" i="1"/>
  <c r="N79" i="2" s="1"/>
  <c r="BA50" i="1"/>
  <c r="Q79" i="2" s="1"/>
  <c r="AU68" i="1"/>
  <c r="T79" i="2" s="1"/>
  <c r="AI86" i="1"/>
  <c r="AB79" i="2" s="1"/>
  <c r="W104" i="1"/>
  <c r="AE79" i="2" s="1"/>
  <c r="AH79" i="2"/>
  <c r="BG140" i="1"/>
  <c r="AK79" i="2" s="1"/>
  <c r="AU158" i="1"/>
  <c r="AS79" i="2" s="1"/>
  <c r="BA176" i="1"/>
  <c r="AV79" i="2"/>
  <c r="BA194" i="1"/>
  <c r="AY79" i="2" s="1"/>
  <c r="BG212" i="1"/>
  <c r="BB79" i="2" s="1"/>
  <c r="AO230" i="1"/>
  <c r="BJ79" i="2" s="1"/>
  <c r="BI79" i="2"/>
  <c r="AC248" i="1"/>
  <c r="BM79" i="2" s="1"/>
  <c r="BL79" i="2"/>
  <c r="Q266" i="1"/>
  <c r="BP79" i="2" s="1"/>
  <c r="BO79" i="2"/>
  <c r="E284" i="1"/>
  <c r="BS79" i="2" s="1"/>
  <c r="BR79" i="2"/>
  <c r="BA302" i="1"/>
  <c r="CA79" i="2" s="1"/>
  <c r="AO320" i="1"/>
  <c r="CD79" i="2" s="1"/>
  <c r="AO14" i="1"/>
  <c r="K69" i="2" s="1"/>
  <c r="BA32" i="1"/>
  <c r="N69" i="2" s="1"/>
  <c r="Q50" i="1"/>
  <c r="Q69" i="2" s="1"/>
  <c r="AI68" i="1"/>
  <c r="T69" i="2" s="1"/>
  <c r="W86" i="1"/>
  <c r="AB69" i="2" s="1"/>
  <c r="AE69" i="2"/>
  <c r="BG122" i="1"/>
  <c r="AH69" i="2" s="1"/>
  <c r="AU140" i="1"/>
  <c r="AK69" i="2" s="1"/>
  <c r="AI158" i="1"/>
  <c r="AS69" i="2" s="1"/>
  <c r="AU176" i="1"/>
  <c r="AV69" i="2" s="1"/>
  <c r="BG194" i="1"/>
  <c r="AY69" i="2" s="1"/>
  <c r="AU212" i="1"/>
  <c r="BB69" i="2" s="1"/>
  <c r="AC230" i="1"/>
  <c r="BJ69" i="2" s="1"/>
  <c r="BI69" i="2"/>
  <c r="Q248" i="1"/>
  <c r="BM69" i="2" s="1"/>
  <c r="BL69" i="2"/>
  <c r="E266" i="1"/>
  <c r="BP69" i="2" s="1"/>
  <c r="BO69" i="2"/>
  <c r="BA284" i="1"/>
  <c r="BS69" i="2" s="1"/>
  <c r="BR69" i="2"/>
  <c r="AO302" i="1"/>
  <c r="CA69" i="2" s="1"/>
  <c r="AC320" i="1"/>
  <c r="CD69" i="2" s="1"/>
  <c r="AI14" i="1"/>
  <c r="K59" i="2" s="1"/>
  <c r="E32" i="1"/>
  <c r="N59" i="2" s="1"/>
  <c r="AU50" i="1"/>
  <c r="Q59" i="2" s="1"/>
  <c r="K68" i="1"/>
  <c r="T59" i="2" s="1"/>
  <c r="BA86" i="1"/>
  <c r="AB59" i="2"/>
  <c r="BA104" i="1"/>
  <c r="AE59" i="2" s="1"/>
  <c r="AU122" i="1"/>
  <c r="AH59" i="2" s="1"/>
  <c r="AO140" i="1"/>
  <c r="AK59" i="2" s="1"/>
  <c r="AO158" i="1"/>
  <c r="AS59" i="2" s="1"/>
  <c r="AC176" i="1"/>
  <c r="AV59" i="2" s="1"/>
  <c r="AI194" i="1"/>
  <c r="AY59" i="2" s="1"/>
  <c r="Q212" i="1"/>
  <c r="BB59" i="2" s="1"/>
  <c r="E230" i="1"/>
  <c r="BJ59" i="2" s="1"/>
  <c r="BI59" i="2"/>
  <c r="BG248" i="1"/>
  <c r="BM59" i="2" s="1"/>
  <c r="BL59" i="2"/>
  <c r="BG266" i="1"/>
  <c r="BP59" i="2" s="1"/>
  <c r="BO59" i="2"/>
  <c r="AO284" i="1"/>
  <c r="BS59" i="2" s="1"/>
  <c r="BR59" i="2"/>
  <c r="AU302" i="1"/>
  <c r="CA59" i="2" s="1"/>
  <c r="AU320" i="1"/>
  <c r="CD59" i="2" s="1"/>
  <c r="AI13" i="1"/>
  <c r="K58" i="2" s="1"/>
  <c r="N58" i="2"/>
  <c r="AU49" i="1"/>
  <c r="Q58" i="2" s="1"/>
  <c r="K67" i="1"/>
  <c r="T58" i="2" s="1"/>
  <c r="BA85" i="1"/>
  <c r="AB58" i="2" s="1"/>
  <c r="BA103" i="1"/>
  <c r="AE58" i="2" s="1"/>
  <c r="AU121" i="1"/>
  <c r="AH58" i="2" s="1"/>
  <c r="AO139" i="1"/>
  <c r="AK58" i="2" s="1"/>
  <c r="AO157" i="1"/>
  <c r="AS58" i="2" s="1"/>
  <c r="AC175" i="1"/>
  <c r="AV58" i="2" s="1"/>
  <c r="AI193" i="1"/>
  <c r="AY58" i="2" s="1"/>
  <c r="Q211" i="1"/>
  <c r="BB58" i="2" s="1"/>
  <c r="E229" i="1"/>
  <c r="BJ58" i="2"/>
  <c r="BI58" i="2"/>
  <c r="BG247" i="1"/>
  <c r="BM58" i="2" s="1"/>
  <c r="BL58" i="2"/>
  <c r="BG265" i="1"/>
  <c r="BP58" i="2" s="1"/>
  <c r="BO58" i="2"/>
  <c r="AO283" i="1"/>
  <c r="BS58" i="2" s="1"/>
  <c r="BR58" i="2"/>
  <c r="AU301" i="1"/>
  <c r="CA58" i="2" s="1"/>
  <c r="AU319" i="1"/>
  <c r="CD58" i="2" s="1"/>
  <c r="AI12" i="1"/>
  <c r="K57" i="2" s="1"/>
  <c r="E30" i="1"/>
  <c r="N57" i="2" s="1"/>
  <c r="AU48" i="1"/>
  <c r="Q57" i="2" s="1"/>
  <c r="K66" i="1"/>
  <c r="T57" i="2" s="1"/>
  <c r="BA84" i="1"/>
  <c r="AB57" i="2" s="1"/>
  <c r="BA102" i="1"/>
  <c r="AE57" i="2"/>
  <c r="AU120" i="1"/>
  <c r="AH57" i="2" s="1"/>
  <c r="AO138" i="1"/>
  <c r="AK57" i="2" s="1"/>
  <c r="AO156" i="1"/>
  <c r="AS57" i="2" s="1"/>
  <c r="AC174" i="1"/>
  <c r="AV57" i="2"/>
  <c r="AI192" i="1"/>
  <c r="AY57" i="2" s="1"/>
  <c r="Q210" i="1"/>
  <c r="BB57" i="2" s="1"/>
  <c r="E228" i="1"/>
  <c r="BJ57" i="2" s="1"/>
  <c r="BI57" i="2"/>
  <c r="BG246" i="1"/>
  <c r="BM57" i="2" s="1"/>
  <c r="BL57" i="2"/>
  <c r="BG264" i="1"/>
  <c r="BP57" i="2" s="1"/>
  <c r="BO57" i="2"/>
  <c r="AO282" i="1"/>
  <c r="BS57" i="2" s="1"/>
  <c r="BR57" i="2"/>
  <c r="AU300" i="1"/>
  <c r="CA57" i="2" s="1"/>
  <c r="AU318" i="1"/>
  <c r="CD57" i="2" s="1"/>
  <c r="AC14" i="1"/>
  <c r="K49" i="2" s="1"/>
  <c r="AI32" i="1"/>
  <c r="N49" i="2" s="1"/>
  <c r="AC50" i="1"/>
  <c r="Q49" i="2" s="1"/>
  <c r="AC68" i="1"/>
  <c r="T49" i="2" s="1"/>
  <c r="AC86" i="1"/>
  <c r="AB49" i="2" s="1"/>
  <c r="AC104" i="1"/>
  <c r="AE49" i="2" s="1"/>
  <c r="AC122" i="1"/>
  <c r="AH49" i="2" s="1"/>
  <c r="AC140" i="1"/>
  <c r="AK49" i="2" s="1"/>
  <c r="W158" i="1"/>
  <c r="AS49" i="2" s="1"/>
  <c r="AI176" i="1"/>
  <c r="AV49" i="2"/>
  <c r="E194" i="1"/>
  <c r="AY49" i="2" s="1"/>
  <c r="AI212" i="1"/>
  <c r="BB49" i="2" s="1"/>
  <c r="AI230" i="1"/>
  <c r="BJ49" i="2" s="1"/>
  <c r="BI49" i="2"/>
  <c r="AI248" i="1"/>
  <c r="BM49" i="2" s="1"/>
  <c r="BL49" i="2"/>
  <c r="AI266" i="1"/>
  <c r="BP49" i="2" s="1"/>
  <c r="BO49" i="2"/>
  <c r="AI284" i="1"/>
  <c r="BS49" i="2" s="1"/>
  <c r="BR49" i="2"/>
  <c r="AI302" i="1"/>
  <c r="CA49" i="2" s="1"/>
  <c r="Q320" i="1"/>
  <c r="CD49" i="2" s="1"/>
  <c r="W14" i="1"/>
  <c r="K39" i="2" s="1"/>
  <c r="AO32" i="1"/>
  <c r="N39" i="2" s="1"/>
  <c r="AI50" i="1"/>
  <c r="Q39" i="2" s="1"/>
  <c r="W68" i="1"/>
  <c r="T39" i="2" s="1"/>
  <c r="AB39" i="2"/>
  <c r="BG104" i="1"/>
  <c r="AE39" i="2"/>
  <c r="BA122" i="1"/>
  <c r="AH39" i="2" s="1"/>
  <c r="BA140" i="1"/>
  <c r="AK39" i="2" s="1"/>
  <c r="BA158" i="1"/>
  <c r="AS39" i="2" s="1"/>
  <c r="E176" i="1"/>
  <c r="AV39" i="2" s="1"/>
  <c r="AU194" i="1"/>
  <c r="AY39" i="2" s="1"/>
  <c r="AC212" i="1"/>
  <c r="BB39" i="2"/>
  <c r="Q230" i="1"/>
  <c r="BJ39" i="2" s="1"/>
  <c r="BI39" i="2"/>
  <c r="E248" i="1"/>
  <c r="BM39" i="2" s="1"/>
  <c r="BL39" i="2"/>
  <c r="BA266" i="1"/>
  <c r="BP39" i="2" s="1"/>
  <c r="BO39" i="2"/>
  <c r="BG284" i="1"/>
  <c r="BS39" i="2" s="1"/>
  <c r="BR39" i="2"/>
  <c r="BG302" i="1"/>
  <c r="CA39" i="2" s="1"/>
  <c r="BG320" i="1"/>
  <c r="CD39" i="2" s="1"/>
  <c r="W13" i="1"/>
  <c r="K38" i="2" s="1"/>
  <c r="AO31" i="1"/>
  <c r="N38" i="2" s="1"/>
  <c r="AI49" i="1"/>
  <c r="Q38" i="2" s="1"/>
  <c r="W67" i="1"/>
  <c r="T38" i="2" s="1"/>
  <c r="AB38" i="2"/>
  <c r="BG103" i="1"/>
  <c r="AE38" i="2" s="1"/>
  <c r="BA121" i="1"/>
  <c r="AH38" i="2" s="1"/>
  <c r="BA139" i="1"/>
  <c r="AK38" i="2" s="1"/>
  <c r="BA157" i="1"/>
  <c r="AS38" i="2" s="1"/>
  <c r="E175" i="1"/>
  <c r="AV38" i="2" s="1"/>
  <c r="AU193" i="1"/>
  <c r="AY38" i="2" s="1"/>
  <c r="AC211" i="1"/>
  <c r="BB38" i="2" s="1"/>
  <c r="Q229" i="1"/>
  <c r="BJ38" i="2" s="1"/>
  <c r="BI38" i="2"/>
  <c r="E247" i="1"/>
  <c r="BM38" i="2" s="1"/>
  <c r="BL38" i="2"/>
  <c r="BA265" i="1"/>
  <c r="BP38" i="2" s="1"/>
  <c r="BO38" i="2"/>
  <c r="BG283" i="1"/>
  <c r="BS38" i="2" s="1"/>
  <c r="BR38" i="2"/>
  <c r="BG301" i="1"/>
  <c r="CA38" i="2" s="1"/>
  <c r="BG319" i="1"/>
  <c r="CD38" i="2" s="1"/>
  <c r="W12" i="1"/>
  <c r="K37" i="2" s="1"/>
  <c r="AO30" i="1"/>
  <c r="N37" i="2" s="1"/>
  <c r="AI48" i="1"/>
  <c r="Q37" i="2" s="1"/>
  <c r="W66" i="1"/>
  <c r="T37" i="2" s="1"/>
  <c r="AB37" i="2"/>
  <c r="BG102" i="1"/>
  <c r="AE37" i="2" s="1"/>
  <c r="BA120" i="1"/>
  <c r="AH37" i="2" s="1"/>
  <c r="BA138" i="1"/>
  <c r="AK37" i="2" s="1"/>
  <c r="BA156" i="1"/>
  <c r="AS37" i="2" s="1"/>
  <c r="E174" i="1"/>
  <c r="AV37" i="2" s="1"/>
  <c r="AU192" i="1"/>
  <c r="AY37" i="2" s="1"/>
  <c r="AC210" i="1"/>
  <c r="BB37" i="2" s="1"/>
  <c r="Q228" i="1"/>
  <c r="BJ37" i="2" s="1"/>
  <c r="BK37" i="2" s="1"/>
  <c r="BI37" i="2"/>
  <c r="E246" i="1"/>
  <c r="BM37" i="2"/>
  <c r="BL37" i="2"/>
  <c r="BA264" i="1"/>
  <c r="BP37" i="2" s="1"/>
  <c r="BO37" i="2"/>
  <c r="BG282" i="1"/>
  <c r="BS37" i="2" s="1"/>
  <c r="BR37" i="2"/>
  <c r="BG300" i="1"/>
  <c r="CA37" i="2" s="1"/>
  <c r="BG318" i="1"/>
  <c r="CD37" i="2" s="1"/>
  <c r="W11" i="1"/>
  <c r="K36" i="2" s="1"/>
  <c r="AO29" i="1"/>
  <c r="N36" i="2" s="1"/>
  <c r="AI47" i="1"/>
  <c r="Q36" i="2" s="1"/>
  <c r="W65" i="1"/>
  <c r="T36" i="2"/>
  <c r="AB36" i="2"/>
  <c r="BG101" i="1"/>
  <c r="AE36" i="2" s="1"/>
  <c r="BA119" i="1"/>
  <c r="AH36" i="2"/>
  <c r="BA137" i="1"/>
  <c r="AK36" i="2" s="1"/>
  <c r="BA155" i="1"/>
  <c r="AS36" i="2" s="1"/>
  <c r="E173" i="1"/>
  <c r="AV36" i="2" s="1"/>
  <c r="AU191" i="1"/>
  <c r="AY36" i="2" s="1"/>
  <c r="AC209" i="1"/>
  <c r="BB36" i="2" s="1"/>
  <c r="Q227" i="1"/>
  <c r="BJ36" i="2" s="1"/>
  <c r="BI36" i="2"/>
  <c r="E245" i="1"/>
  <c r="BM36" i="2" s="1"/>
  <c r="BL36" i="2"/>
  <c r="BA263" i="1"/>
  <c r="BP36" i="2" s="1"/>
  <c r="BO36" i="2"/>
  <c r="BG281" i="1"/>
  <c r="BS36" i="2" s="1"/>
  <c r="BR36" i="2"/>
  <c r="BG299" i="1"/>
  <c r="CA36" i="2" s="1"/>
  <c r="BG317" i="1"/>
  <c r="CD36" i="2"/>
  <c r="Q14" i="1"/>
  <c r="K29" i="2" s="1"/>
  <c r="W32" i="1"/>
  <c r="N29" i="2" s="1"/>
  <c r="K50" i="1"/>
  <c r="Q29" i="2" s="1"/>
  <c r="AO68" i="1"/>
  <c r="T29" i="2" s="1"/>
  <c r="AO86" i="1"/>
  <c r="AB29" i="2" s="1"/>
  <c r="AO104" i="1"/>
  <c r="AE29" i="2" s="1"/>
  <c r="AO122" i="1"/>
  <c r="AH29" i="2" s="1"/>
  <c r="AI140" i="1"/>
  <c r="AK29" i="2"/>
  <c r="AC158" i="1"/>
  <c r="AS29" i="2"/>
  <c r="AV29" i="2"/>
  <c r="Q194" i="1"/>
  <c r="AY29" i="2" s="1"/>
  <c r="E212" i="1"/>
  <c r="BB29" i="2" s="1"/>
  <c r="AU230" i="1"/>
  <c r="BJ29" i="2"/>
  <c r="BI29" i="2"/>
  <c r="AU248" i="1"/>
  <c r="BM29" i="2" s="1"/>
  <c r="BL29" i="2"/>
  <c r="AU266" i="1"/>
  <c r="BP29" i="2" s="1"/>
  <c r="BO29" i="2"/>
  <c r="AU284" i="1"/>
  <c r="BS29" i="2" s="1"/>
  <c r="BR29" i="2"/>
  <c r="AC302" i="1"/>
  <c r="CA29" i="2"/>
  <c r="AI320" i="1"/>
  <c r="CD29" i="2" s="1"/>
  <c r="Q13" i="1"/>
  <c r="K28" i="2" s="1"/>
  <c r="W31" i="1"/>
  <c r="N28" i="2" s="1"/>
  <c r="K49" i="1"/>
  <c r="Q28" i="2" s="1"/>
  <c r="AO67" i="1"/>
  <c r="T28" i="2" s="1"/>
  <c r="AO85" i="1"/>
  <c r="AB28" i="2" s="1"/>
  <c r="AO103" i="1"/>
  <c r="AE28" i="2"/>
  <c r="AO121" i="1"/>
  <c r="AH28" i="2" s="1"/>
  <c r="AI139" i="1"/>
  <c r="AK28" i="2" s="1"/>
  <c r="AC157" i="1"/>
  <c r="AS28" i="2" s="1"/>
  <c r="AV28" i="2"/>
  <c r="Q193" i="1"/>
  <c r="AY28" i="2" s="1"/>
  <c r="E211" i="1"/>
  <c r="BB28" i="2" s="1"/>
  <c r="AU229" i="1"/>
  <c r="BJ28" i="2" s="1"/>
  <c r="BI28" i="2"/>
  <c r="AU247" i="1"/>
  <c r="BM28" i="2" s="1"/>
  <c r="BL28" i="2"/>
  <c r="AU265" i="1"/>
  <c r="BP28" i="2" s="1"/>
  <c r="BO28" i="2"/>
  <c r="AU283" i="1"/>
  <c r="BS28" i="2" s="1"/>
  <c r="BR28" i="2"/>
  <c r="AC301" i="1"/>
  <c r="CA28" i="2" s="1"/>
  <c r="AI319" i="1"/>
  <c r="CD28" i="2" s="1"/>
  <c r="Q12" i="1"/>
  <c r="K27" i="2" s="1"/>
  <c r="W30" i="1"/>
  <c r="N27" i="2" s="1"/>
  <c r="K48" i="1"/>
  <c r="Q27" i="2" s="1"/>
  <c r="AO66" i="1"/>
  <c r="T27" i="2" s="1"/>
  <c r="U27" i="2" s="1"/>
  <c r="AO84" i="1"/>
  <c r="AB27" i="2" s="1"/>
  <c r="AO102" i="1"/>
  <c r="AE27" i="2" s="1"/>
  <c r="AO120" i="1"/>
  <c r="AH27" i="2" s="1"/>
  <c r="AI138" i="1"/>
  <c r="AK27" i="2" s="1"/>
  <c r="AC156" i="1"/>
  <c r="AS27" i="2" s="1"/>
  <c r="AV27" i="2"/>
  <c r="Q192" i="1"/>
  <c r="AY27" i="2" s="1"/>
  <c r="E210" i="1"/>
  <c r="BB27" i="2" s="1"/>
  <c r="AU228" i="1"/>
  <c r="BJ27" i="2"/>
  <c r="BI27" i="2"/>
  <c r="AU246" i="1"/>
  <c r="BM27" i="2" s="1"/>
  <c r="BL27" i="2"/>
  <c r="AU264" i="1"/>
  <c r="BP27" i="2" s="1"/>
  <c r="BO27" i="2"/>
  <c r="AU282" i="1"/>
  <c r="BS27" i="2" s="1"/>
  <c r="BR27" i="2"/>
  <c r="AC300" i="1"/>
  <c r="CA27" i="2" s="1"/>
  <c r="AI318" i="1"/>
  <c r="CD27" i="2" s="1"/>
  <c r="K14" i="1"/>
  <c r="K19" i="2" s="1"/>
  <c r="Q32" i="1"/>
  <c r="N19" i="2" s="1"/>
  <c r="AO50" i="1"/>
  <c r="Q19" i="2"/>
  <c r="Q68" i="1"/>
  <c r="T19" i="2" s="1"/>
  <c r="Q104" i="1"/>
  <c r="AE19" i="2" s="1"/>
  <c r="Q122" i="1"/>
  <c r="AH19" i="2" s="1"/>
  <c r="Q140" i="1"/>
  <c r="AK19" i="2"/>
  <c r="Q158" i="1"/>
  <c r="AS19" i="2" s="1"/>
  <c r="Q176" i="1"/>
  <c r="AV19" i="2"/>
  <c r="W194" i="1"/>
  <c r="AY19" i="2" s="1"/>
  <c r="W212" i="1"/>
  <c r="BB19" i="2" s="1"/>
  <c r="W230" i="1"/>
  <c r="BJ19" i="2" s="1"/>
  <c r="BI19" i="2"/>
  <c r="W248" i="1"/>
  <c r="BM19" i="2" s="1"/>
  <c r="BN19" i="2" s="1"/>
  <c r="BL19" i="2"/>
  <c r="W266" i="1"/>
  <c r="BP19" i="2" s="1"/>
  <c r="BO19" i="2"/>
  <c r="W284" i="1"/>
  <c r="BS19" i="2" s="1"/>
  <c r="BR19" i="2"/>
  <c r="W302" i="1"/>
  <c r="CA19" i="2" s="1"/>
  <c r="W320" i="1"/>
  <c r="CD19" i="2" s="1"/>
  <c r="K13" i="1"/>
  <c r="K18" i="2" s="1"/>
  <c r="Q31" i="1"/>
  <c r="N18" i="2" s="1"/>
  <c r="AO49" i="1"/>
  <c r="Q18" i="2" s="1"/>
  <c r="Q67" i="1"/>
  <c r="T18" i="2" s="1"/>
  <c r="Q103" i="1"/>
  <c r="AE18" i="2" s="1"/>
  <c r="Q121" i="1"/>
  <c r="AH18" i="2" s="1"/>
  <c r="Q139" i="1"/>
  <c r="AK18" i="2" s="1"/>
  <c r="Q157" i="1"/>
  <c r="AS18" i="2" s="1"/>
  <c r="Q175" i="1"/>
  <c r="AV18" i="2" s="1"/>
  <c r="W193" i="1"/>
  <c r="AY18" i="2" s="1"/>
  <c r="W211" i="1"/>
  <c r="BB18" i="2" s="1"/>
  <c r="W229" i="1"/>
  <c r="BJ18" i="2" s="1"/>
  <c r="BI18" i="2"/>
  <c r="W247" i="1"/>
  <c r="BM18" i="2" s="1"/>
  <c r="BL18" i="2"/>
  <c r="W265" i="1"/>
  <c r="BP18" i="2" s="1"/>
  <c r="BO18" i="2"/>
  <c r="W283" i="1"/>
  <c r="BS18" i="2" s="1"/>
  <c r="BR18" i="2"/>
  <c r="W301" i="1"/>
  <c r="CA18" i="2" s="1"/>
  <c r="W319" i="1"/>
  <c r="CD18" i="2" s="1"/>
  <c r="K12" i="1"/>
  <c r="K17" i="2" s="1"/>
  <c r="Q30" i="1"/>
  <c r="N17" i="2" s="1"/>
  <c r="AO48" i="1"/>
  <c r="Q17" i="2" s="1"/>
  <c r="Q66" i="1"/>
  <c r="T17" i="2" s="1"/>
  <c r="Q102" i="1"/>
  <c r="AE17" i="2" s="1"/>
  <c r="Q120" i="1"/>
  <c r="AH17" i="2" s="1"/>
  <c r="Q138" i="1"/>
  <c r="AK17" i="2" s="1"/>
  <c r="Q156" i="1"/>
  <c r="AS17" i="2" s="1"/>
  <c r="Q174" i="1"/>
  <c r="AV17" i="2" s="1"/>
  <c r="W192" i="1"/>
  <c r="AY17" i="2" s="1"/>
  <c r="W210" i="1"/>
  <c r="BB17" i="2" s="1"/>
  <c r="W228" i="1"/>
  <c r="BJ17" i="2" s="1"/>
  <c r="BI17" i="2"/>
  <c r="W246" i="1"/>
  <c r="BM17" i="2" s="1"/>
  <c r="BL17" i="2"/>
  <c r="W264" i="1"/>
  <c r="BP17" i="2" s="1"/>
  <c r="BO17" i="2"/>
  <c r="W282" i="1"/>
  <c r="BS17" i="2" s="1"/>
  <c r="BR17" i="2"/>
  <c r="W300" i="1"/>
  <c r="CA17" i="2" s="1"/>
  <c r="W318" i="1"/>
  <c r="CD17" i="2" s="1"/>
  <c r="K11" i="1"/>
  <c r="K16" i="2" s="1"/>
  <c r="Q29" i="1"/>
  <c r="N16" i="2" s="1"/>
  <c r="AO47" i="1"/>
  <c r="Q16" i="2" s="1"/>
  <c r="R16" i="2" s="1"/>
  <c r="Q65" i="1"/>
  <c r="T16" i="2" s="1"/>
  <c r="Q101" i="1"/>
  <c r="AE16" i="2" s="1"/>
  <c r="Q119" i="1"/>
  <c r="AH16" i="2" s="1"/>
  <c r="Q137" i="1"/>
  <c r="AK16" i="2" s="1"/>
  <c r="Q155" i="1"/>
  <c r="AS16" i="2" s="1"/>
  <c r="Q173" i="1"/>
  <c r="AV16" i="2" s="1"/>
  <c r="W191" i="1"/>
  <c r="AY16" i="2" s="1"/>
  <c r="W209" i="1"/>
  <c r="BB16" i="2" s="1"/>
  <c r="W227" i="1"/>
  <c r="BJ16" i="2" s="1"/>
  <c r="BI16" i="2"/>
  <c r="W245" i="1"/>
  <c r="BM16" i="2"/>
  <c r="BL16" i="2"/>
  <c r="BU16" i="2" s="1"/>
  <c r="W263" i="1"/>
  <c r="BP16" i="2" s="1"/>
  <c r="BO16" i="2"/>
  <c r="W281" i="1"/>
  <c r="BS16" i="2" s="1"/>
  <c r="BR16" i="2"/>
  <c r="W299" i="1"/>
  <c r="CA16" i="2" s="1"/>
  <c r="W317" i="1"/>
  <c r="CD16" i="2" s="1"/>
  <c r="E12" i="1"/>
  <c r="K7" i="2"/>
  <c r="AC30" i="1"/>
  <c r="N7" i="2" s="1"/>
  <c r="E48" i="1"/>
  <c r="Q7" i="2" s="1"/>
  <c r="E66" i="1"/>
  <c r="T7" i="2" s="1"/>
  <c r="E84" i="1"/>
  <c r="AB7" i="2" s="1"/>
  <c r="E102" i="1"/>
  <c r="AE7" i="2" s="1"/>
  <c r="E120" i="1"/>
  <c r="AH7" i="2" s="1"/>
  <c r="E138" i="1"/>
  <c r="AK7" i="2"/>
  <c r="E156" i="1"/>
  <c r="AS7" i="2" s="1"/>
  <c r="W174" i="1"/>
  <c r="AV7" i="2"/>
  <c r="AY7" i="2"/>
  <c r="BB7" i="2"/>
  <c r="BJ7" i="2"/>
  <c r="BI7" i="2"/>
  <c r="BK7" i="2" s="1"/>
  <c r="BM7" i="2"/>
  <c r="BL7" i="2"/>
  <c r="BP7" i="2"/>
  <c r="BO7" i="2"/>
  <c r="BS7" i="2"/>
  <c r="BR7" i="2"/>
  <c r="CA7" i="2"/>
  <c r="CD7" i="2"/>
  <c r="E13" i="1"/>
  <c r="K8" i="2" s="1"/>
  <c r="AC31" i="1"/>
  <c r="N8" i="2" s="1"/>
  <c r="E49" i="1"/>
  <c r="Q8" i="2" s="1"/>
  <c r="E67" i="1"/>
  <c r="T8" i="2" s="1"/>
  <c r="E85" i="1"/>
  <c r="AB8" i="2"/>
  <c r="E103" i="1"/>
  <c r="AE8" i="2" s="1"/>
  <c r="E121" i="1"/>
  <c r="AH8" i="2" s="1"/>
  <c r="E139" i="1"/>
  <c r="AK8" i="2" s="1"/>
  <c r="E157" i="1"/>
  <c r="AS8" i="2" s="1"/>
  <c r="W175" i="1"/>
  <c r="AV8" i="2" s="1"/>
  <c r="AY8" i="2"/>
  <c r="BB8" i="2"/>
  <c r="BJ8" i="2"/>
  <c r="BI8" i="2"/>
  <c r="BM8" i="2"/>
  <c r="BL8" i="2"/>
  <c r="BP8" i="2"/>
  <c r="BO8" i="2"/>
  <c r="BS8" i="2"/>
  <c r="BR8" i="2"/>
  <c r="CA8" i="2"/>
  <c r="CD8" i="2"/>
  <c r="E14" i="1"/>
  <c r="K9" i="2" s="1"/>
  <c r="AC32" i="1"/>
  <c r="N9" i="2" s="1"/>
  <c r="E50" i="1"/>
  <c r="Q9" i="2" s="1"/>
  <c r="E68" i="1"/>
  <c r="T9" i="2" s="1"/>
  <c r="E86" i="1"/>
  <c r="AB9" i="2" s="1"/>
  <c r="E104" i="1"/>
  <c r="AE9" i="2" s="1"/>
  <c r="E122" i="1"/>
  <c r="AH9" i="2" s="1"/>
  <c r="E140" i="1"/>
  <c r="AK9" i="2" s="1"/>
  <c r="E158" i="1"/>
  <c r="AS9" i="2" s="1"/>
  <c r="W176" i="1"/>
  <c r="AV9" i="2" s="1"/>
  <c r="AY9" i="2"/>
  <c r="BB9" i="2"/>
  <c r="BJ9" i="2"/>
  <c r="BI9" i="2"/>
  <c r="BM9" i="2"/>
  <c r="BL9" i="2"/>
  <c r="BP9" i="2"/>
  <c r="BO9" i="2"/>
  <c r="BS9" i="2"/>
  <c r="BR9" i="2"/>
  <c r="CA9" i="2"/>
  <c r="CD9" i="2"/>
  <c r="J99" i="2"/>
  <c r="M99" i="2"/>
  <c r="P99" i="2"/>
  <c r="S99" i="2"/>
  <c r="AA99" i="2"/>
  <c r="AD99" i="2"/>
  <c r="AG99" i="2"/>
  <c r="AJ99" i="2"/>
  <c r="AR99" i="2"/>
  <c r="AU99" i="2"/>
  <c r="AX99" i="2"/>
  <c r="BA99" i="2"/>
  <c r="BZ99" i="2"/>
  <c r="CC99" i="2"/>
  <c r="J98" i="2"/>
  <c r="M98" i="2"/>
  <c r="P98" i="2"/>
  <c r="S98" i="2"/>
  <c r="AA98" i="2"/>
  <c r="AC98" i="2" s="1"/>
  <c r="AD98" i="2"/>
  <c r="AG98" i="2"/>
  <c r="AJ98" i="2"/>
  <c r="AL98" i="2" s="1"/>
  <c r="AR98" i="2"/>
  <c r="AU98" i="2"/>
  <c r="AX98" i="2"/>
  <c r="BA98" i="2"/>
  <c r="BZ98" i="2"/>
  <c r="CF98" i="2" s="1"/>
  <c r="CC98" i="2"/>
  <c r="CF95" i="2"/>
  <c r="BZ92" i="2"/>
  <c r="CC92" i="2"/>
  <c r="CE97" i="2"/>
  <c r="CE95" i="2"/>
  <c r="CE94" i="2"/>
  <c r="CE93" i="2"/>
  <c r="CB96" i="2"/>
  <c r="BU95" i="2"/>
  <c r="BC96" i="2"/>
  <c r="AZ97" i="2"/>
  <c r="AZ96" i="2"/>
  <c r="AZ95" i="2"/>
  <c r="AZ93" i="2"/>
  <c r="AW95" i="2"/>
  <c r="AT97" i="2"/>
  <c r="AM95" i="2"/>
  <c r="AL96" i="2"/>
  <c r="AL95" i="2"/>
  <c r="AL94" i="2"/>
  <c r="AL93" i="2"/>
  <c r="AI96" i="2"/>
  <c r="AF97" i="2"/>
  <c r="AF94" i="2"/>
  <c r="AC95" i="2"/>
  <c r="J89" i="2"/>
  <c r="L89" i="2" s="1"/>
  <c r="M89" i="2"/>
  <c r="P89" i="2"/>
  <c r="S89" i="2"/>
  <c r="AA89" i="2"/>
  <c r="AD89" i="2"/>
  <c r="AG89" i="2"/>
  <c r="AJ89" i="2"/>
  <c r="AR89" i="2"/>
  <c r="AU89" i="2"/>
  <c r="AX89" i="2"/>
  <c r="BA89" i="2"/>
  <c r="BC89" i="2" s="1"/>
  <c r="BZ89" i="2"/>
  <c r="CB89" i="2" s="1"/>
  <c r="CC89" i="2"/>
  <c r="CE89" i="2" s="1"/>
  <c r="J88" i="2"/>
  <c r="M88" i="2"/>
  <c r="P88" i="2"/>
  <c r="S88" i="2"/>
  <c r="AA88" i="2"/>
  <c r="AC88" i="2" s="1"/>
  <c r="AD88" i="2"/>
  <c r="AF88" i="2" s="1"/>
  <c r="AG88" i="2"/>
  <c r="AJ88" i="2"/>
  <c r="AR88" i="2"/>
  <c r="AU88" i="2"/>
  <c r="AX88" i="2"/>
  <c r="BA88" i="2"/>
  <c r="BZ88" i="2"/>
  <c r="CC88" i="2"/>
  <c r="CF85" i="2"/>
  <c r="CF84" i="2"/>
  <c r="BZ82" i="2"/>
  <c r="CC82" i="2"/>
  <c r="CB85" i="2"/>
  <c r="CB83" i="2"/>
  <c r="BD87" i="2"/>
  <c r="BD86" i="2"/>
  <c r="BD82" i="2"/>
  <c r="BC86" i="2"/>
  <c r="BC84" i="2"/>
  <c r="BC83" i="2"/>
  <c r="AZ87" i="2"/>
  <c r="AZ84" i="2"/>
  <c r="AW89" i="2"/>
  <c r="AW87" i="2"/>
  <c r="AW86" i="2"/>
  <c r="AW85" i="2"/>
  <c r="AT87" i="2"/>
  <c r="AT86" i="2"/>
  <c r="AT85" i="2"/>
  <c r="AM85" i="2"/>
  <c r="AM84" i="2"/>
  <c r="AM83" i="2"/>
  <c r="AL88" i="2"/>
  <c r="AL85" i="2"/>
  <c r="AI87" i="2"/>
  <c r="AF85" i="2"/>
  <c r="AF83" i="2"/>
  <c r="AC87" i="2"/>
  <c r="AC85" i="2"/>
  <c r="AC84" i="2"/>
  <c r="AC83" i="2"/>
  <c r="V82" i="2"/>
  <c r="J79" i="2"/>
  <c r="M79" i="2"/>
  <c r="P79" i="2"/>
  <c r="S79" i="2"/>
  <c r="AA79" i="2"/>
  <c r="AD79" i="2"/>
  <c r="AG79" i="2"/>
  <c r="AI79" i="2" s="1"/>
  <c r="AJ79" i="2"/>
  <c r="AR79" i="2"/>
  <c r="AU79" i="2"/>
  <c r="AX79" i="2"/>
  <c r="BA79" i="2"/>
  <c r="BZ79" i="2"/>
  <c r="CC79" i="2"/>
  <c r="CE79" i="2" s="1"/>
  <c r="CF77" i="2"/>
  <c r="CF76" i="2"/>
  <c r="BZ72" i="2"/>
  <c r="CC72" i="2"/>
  <c r="CE78" i="2"/>
  <c r="CE76" i="2"/>
  <c r="CE73" i="2"/>
  <c r="BD78" i="2"/>
  <c r="BD74" i="2"/>
  <c r="BD73" i="2"/>
  <c r="BC78" i="2"/>
  <c r="BC77" i="2"/>
  <c r="BC76" i="2"/>
  <c r="BC74" i="2"/>
  <c r="AZ78" i="2"/>
  <c r="AZ76" i="2"/>
  <c r="AZ73" i="2"/>
  <c r="AW78" i="2"/>
  <c r="AW75" i="2"/>
  <c r="AT74" i="2"/>
  <c r="AT73" i="2"/>
  <c r="AM77" i="2"/>
  <c r="AM76" i="2"/>
  <c r="AM75" i="2"/>
  <c r="AM73" i="2"/>
  <c r="AL78" i="2"/>
  <c r="AL77" i="2"/>
  <c r="AL75" i="2"/>
  <c r="AL73" i="2"/>
  <c r="AI78" i="2"/>
  <c r="AI77" i="2"/>
  <c r="AF77" i="2"/>
  <c r="AF75" i="2"/>
  <c r="AF73" i="2"/>
  <c r="AC77" i="2"/>
  <c r="J69" i="2"/>
  <c r="M69" i="2"/>
  <c r="O69" i="2" s="1"/>
  <c r="P69" i="2"/>
  <c r="R69" i="2" s="1"/>
  <c r="S69" i="2"/>
  <c r="AA69" i="2"/>
  <c r="AD69" i="2"/>
  <c r="AF69" i="2" s="1"/>
  <c r="AG69" i="2"/>
  <c r="AJ69" i="2"/>
  <c r="AR69" i="2"/>
  <c r="AU69" i="2"/>
  <c r="AW69" i="2" s="1"/>
  <c r="AX69" i="2"/>
  <c r="BA69" i="2"/>
  <c r="BZ69" i="2"/>
  <c r="CB69" i="2" s="1"/>
  <c r="CC69" i="2"/>
  <c r="CE69" i="2" s="1"/>
  <c r="CF67" i="2"/>
  <c r="CF65" i="2"/>
  <c r="CF64" i="2"/>
  <c r="CF63" i="2"/>
  <c r="BZ62" i="2"/>
  <c r="CC62" i="2"/>
  <c r="CE67" i="2"/>
  <c r="CE63" i="2"/>
  <c r="CB65" i="2"/>
  <c r="BU65" i="2"/>
  <c r="BU64" i="2"/>
  <c r="BD68" i="2"/>
  <c r="BD63" i="2"/>
  <c r="BD62" i="2"/>
  <c r="BC67" i="2"/>
  <c r="BC66" i="2"/>
  <c r="BC64" i="2"/>
  <c r="AZ68" i="2"/>
  <c r="AZ66" i="2"/>
  <c r="AZ65" i="2"/>
  <c r="AZ64" i="2"/>
  <c r="AW66" i="2"/>
  <c r="AW65" i="2"/>
  <c r="AT68" i="2"/>
  <c r="AT65" i="2"/>
  <c r="AM66" i="2"/>
  <c r="AM65" i="2"/>
  <c r="AM62" i="2"/>
  <c r="AL64" i="2"/>
  <c r="AI68" i="2"/>
  <c r="AI67" i="2"/>
  <c r="AI64" i="2"/>
  <c r="AF67" i="2"/>
  <c r="AF65" i="2"/>
  <c r="AF63" i="2"/>
  <c r="AC67" i="2"/>
  <c r="AC65" i="2"/>
  <c r="AC64" i="2"/>
  <c r="J59" i="2"/>
  <c r="M59" i="2"/>
  <c r="P59" i="2"/>
  <c r="S59" i="2"/>
  <c r="AA59" i="2"/>
  <c r="AC59" i="2" s="1"/>
  <c r="AD59" i="2"/>
  <c r="AG59" i="2"/>
  <c r="AI59" i="2" s="1"/>
  <c r="AJ59" i="2"/>
  <c r="AL59" i="2" s="1"/>
  <c r="AR59" i="2"/>
  <c r="AU59" i="2"/>
  <c r="AX59" i="2"/>
  <c r="BA59" i="2"/>
  <c r="BZ59" i="2"/>
  <c r="CB59" i="2" s="1"/>
  <c r="CC59" i="2"/>
  <c r="CE59" i="2" s="1"/>
  <c r="J58" i="2"/>
  <c r="M58" i="2"/>
  <c r="P58" i="2"/>
  <c r="S58" i="2"/>
  <c r="AA58" i="2"/>
  <c r="AD58" i="2"/>
  <c r="AF58" i="2" s="1"/>
  <c r="AG58" i="2"/>
  <c r="AJ58" i="2"/>
  <c r="AR58" i="2"/>
  <c r="AU58" i="2"/>
  <c r="AW58" i="2" s="1"/>
  <c r="AX58" i="2"/>
  <c r="BA58" i="2"/>
  <c r="BZ58" i="2"/>
  <c r="CC58" i="2"/>
  <c r="CE58" i="2" s="1"/>
  <c r="J57" i="2"/>
  <c r="L57" i="2" s="1"/>
  <c r="M57" i="2"/>
  <c r="P57" i="2"/>
  <c r="S57" i="2"/>
  <c r="AA57" i="2"/>
  <c r="AD57" i="2"/>
  <c r="AG57" i="2"/>
  <c r="AJ57" i="2"/>
  <c r="AR57" i="2"/>
  <c r="AU57" i="2"/>
  <c r="AW57" i="2" s="1"/>
  <c r="AX57" i="2"/>
  <c r="AZ57" i="2" s="1"/>
  <c r="BA57" i="2"/>
  <c r="BZ57" i="2"/>
  <c r="CC57" i="2"/>
  <c r="CE57" i="2" s="1"/>
  <c r="CF56" i="2"/>
  <c r="CF54" i="2"/>
  <c r="CF53" i="2"/>
  <c r="BZ52" i="2"/>
  <c r="CC52" i="2"/>
  <c r="CE55" i="2"/>
  <c r="CE54" i="2"/>
  <c r="CB54" i="2"/>
  <c r="CB53" i="2"/>
  <c r="BU59" i="2"/>
  <c r="BU54" i="2"/>
  <c r="BU53" i="2"/>
  <c r="BD56" i="2"/>
  <c r="BD55" i="2"/>
  <c r="BC57" i="2"/>
  <c r="BC56" i="2"/>
  <c r="BC54" i="2"/>
  <c r="BC53" i="2"/>
  <c r="AZ56" i="2"/>
  <c r="AW54" i="2"/>
  <c r="AT53" i="2"/>
  <c r="V52" i="2"/>
  <c r="AM54" i="2"/>
  <c r="AL58" i="2"/>
  <c r="AL56" i="2"/>
  <c r="AL55" i="2"/>
  <c r="AL54" i="2"/>
  <c r="AI55" i="2"/>
  <c r="AI53" i="2"/>
  <c r="AF57" i="2"/>
  <c r="AF56" i="2"/>
  <c r="AF55" i="2"/>
  <c r="AF54" i="2"/>
  <c r="AC54" i="2"/>
  <c r="AC53" i="2"/>
  <c r="J49" i="2"/>
  <c r="V49" i="2" s="1"/>
  <c r="M49" i="2"/>
  <c r="P49" i="2"/>
  <c r="S49" i="2"/>
  <c r="U49" i="2" s="1"/>
  <c r="AA49" i="2"/>
  <c r="AC49" i="2" s="1"/>
  <c r="AD49" i="2"/>
  <c r="AG49" i="2"/>
  <c r="AI49" i="2" s="1"/>
  <c r="AJ49" i="2"/>
  <c r="AR49" i="2"/>
  <c r="AU49" i="2"/>
  <c r="AX49" i="2"/>
  <c r="BA49" i="2"/>
  <c r="BC49" i="2" s="1"/>
  <c r="BZ49" i="2"/>
  <c r="CC49" i="2"/>
  <c r="CF48" i="2"/>
  <c r="CF47" i="2"/>
  <c r="CF46" i="2"/>
  <c r="CF43" i="2"/>
  <c r="BZ42" i="2"/>
  <c r="CC42" i="2"/>
  <c r="CE48" i="2"/>
  <c r="CE44" i="2"/>
  <c r="CE43" i="2"/>
  <c r="CB47" i="2"/>
  <c r="CB46" i="2"/>
  <c r="BU46" i="2"/>
  <c r="BU42" i="2"/>
  <c r="BD48" i="2"/>
  <c r="BD47" i="2"/>
  <c r="BD46" i="2"/>
  <c r="BD45" i="2"/>
  <c r="BD43" i="2"/>
  <c r="BD42" i="2"/>
  <c r="BC46" i="2"/>
  <c r="BC45" i="2"/>
  <c r="AZ46" i="2"/>
  <c r="AZ45" i="2"/>
  <c r="AW47" i="2"/>
  <c r="AW46" i="2"/>
  <c r="AW43" i="2"/>
  <c r="AT48" i="2"/>
  <c r="AT46" i="2"/>
  <c r="AT45" i="2"/>
  <c r="AT44" i="2"/>
  <c r="AM47" i="2"/>
  <c r="AL47" i="2"/>
  <c r="AL46" i="2"/>
  <c r="AL45" i="2"/>
  <c r="AL44" i="2"/>
  <c r="AL43" i="2"/>
  <c r="AI48" i="2"/>
  <c r="AI45" i="2"/>
  <c r="AI44" i="2"/>
  <c r="AI43" i="2"/>
  <c r="AF44" i="2"/>
  <c r="AF43" i="2"/>
  <c r="AC47" i="2"/>
  <c r="AC46" i="2"/>
  <c r="AC45" i="2"/>
  <c r="J39" i="2"/>
  <c r="M39" i="2"/>
  <c r="P39" i="2"/>
  <c r="S39" i="2"/>
  <c r="U39" i="2" s="1"/>
  <c r="AA39" i="2"/>
  <c r="AC39" i="2" s="1"/>
  <c r="AD39" i="2"/>
  <c r="AF39" i="2" s="1"/>
  <c r="AG39" i="2"/>
  <c r="AJ39" i="2"/>
  <c r="AL39" i="2" s="1"/>
  <c r="AR39" i="2"/>
  <c r="AU39" i="2"/>
  <c r="AW39" i="2" s="1"/>
  <c r="AX39" i="2"/>
  <c r="AZ39" i="2" s="1"/>
  <c r="BA39" i="2"/>
  <c r="BZ39" i="2"/>
  <c r="CC39" i="2"/>
  <c r="J38" i="2"/>
  <c r="M38" i="2"/>
  <c r="P38" i="2"/>
  <c r="S38" i="2"/>
  <c r="AA38" i="2"/>
  <c r="AD38" i="2"/>
  <c r="AF38" i="2" s="1"/>
  <c r="AG38" i="2"/>
  <c r="AJ38" i="2"/>
  <c r="AR38" i="2"/>
  <c r="AT38" i="2" s="1"/>
  <c r="AU38" i="2"/>
  <c r="AW38" i="2" s="1"/>
  <c r="AX38" i="2"/>
  <c r="BA38" i="2"/>
  <c r="BZ38" i="2"/>
  <c r="CC38" i="2"/>
  <c r="J37" i="2"/>
  <c r="M37" i="2"/>
  <c r="P37" i="2"/>
  <c r="S37" i="2"/>
  <c r="AA37" i="2"/>
  <c r="AC37" i="2" s="1"/>
  <c r="AD37" i="2"/>
  <c r="AG37" i="2"/>
  <c r="AJ37" i="2"/>
  <c r="AR37" i="2"/>
  <c r="AU37" i="2"/>
  <c r="AW37" i="2" s="1"/>
  <c r="AX37" i="2"/>
  <c r="AZ37" i="2" s="1"/>
  <c r="BA37" i="2"/>
  <c r="BZ37" i="2"/>
  <c r="CB37" i="2" s="1"/>
  <c r="CC37" i="2"/>
  <c r="J36" i="2"/>
  <c r="M36" i="2"/>
  <c r="P36" i="2"/>
  <c r="S36" i="2"/>
  <c r="AA36" i="2"/>
  <c r="AC36" i="2" s="1"/>
  <c r="AD36" i="2"/>
  <c r="AF36" i="2" s="1"/>
  <c r="AG36" i="2"/>
  <c r="AJ36" i="2"/>
  <c r="AR36" i="2"/>
  <c r="AU36" i="2"/>
  <c r="AW36" i="2" s="1"/>
  <c r="AX36" i="2"/>
  <c r="BA36" i="2"/>
  <c r="BC36" i="2" s="1"/>
  <c r="BZ36" i="2"/>
  <c r="CC36" i="2"/>
  <c r="CE36" i="2" s="1"/>
  <c r="CF33" i="2"/>
  <c r="BZ32" i="2"/>
  <c r="CC32" i="2"/>
  <c r="CE33" i="2"/>
  <c r="BD35" i="2"/>
  <c r="BD33" i="2"/>
  <c r="BC37" i="2"/>
  <c r="BC33" i="2"/>
  <c r="AZ35" i="2"/>
  <c r="AW35" i="2"/>
  <c r="AW34" i="2"/>
  <c r="AW33" i="2"/>
  <c r="AT35" i="2"/>
  <c r="AT34" i="2"/>
  <c r="AI34" i="2"/>
  <c r="AL35" i="2"/>
  <c r="AF34" i="2"/>
  <c r="AF33" i="2"/>
  <c r="AC33" i="2"/>
  <c r="V32" i="2"/>
  <c r="J29" i="2"/>
  <c r="L29" i="2" s="1"/>
  <c r="M29" i="2"/>
  <c r="P29" i="2"/>
  <c r="S29" i="2"/>
  <c r="AA29" i="2"/>
  <c r="AD29" i="2"/>
  <c r="AF29" i="2" s="1"/>
  <c r="AG29" i="2"/>
  <c r="AI29" i="2" s="1"/>
  <c r="AJ29" i="2"/>
  <c r="AL29" i="2" s="1"/>
  <c r="AR29" i="2"/>
  <c r="AU29" i="2"/>
  <c r="AX29" i="2"/>
  <c r="BA29" i="2"/>
  <c r="BZ29" i="2"/>
  <c r="CC29" i="2"/>
  <c r="J28" i="2"/>
  <c r="M28" i="2"/>
  <c r="P28" i="2"/>
  <c r="S28" i="2"/>
  <c r="AA28" i="2"/>
  <c r="AC28" i="2" s="1"/>
  <c r="AD28" i="2"/>
  <c r="AF28" i="2" s="1"/>
  <c r="AG28" i="2"/>
  <c r="AJ28" i="2"/>
  <c r="AR28" i="2"/>
  <c r="AU28" i="2"/>
  <c r="AW28" i="2" s="1"/>
  <c r="AX28" i="2"/>
  <c r="BA28" i="2"/>
  <c r="BZ28" i="2"/>
  <c r="CC28" i="2"/>
  <c r="J27" i="2"/>
  <c r="M27" i="2"/>
  <c r="P27" i="2"/>
  <c r="R27" i="2" s="1"/>
  <c r="S27" i="2"/>
  <c r="AA27" i="2"/>
  <c r="AD27" i="2"/>
  <c r="AG27" i="2"/>
  <c r="AJ27" i="2"/>
  <c r="AL27" i="2" s="1"/>
  <c r="AR27" i="2"/>
  <c r="AU27" i="2"/>
  <c r="AW27" i="2" s="1"/>
  <c r="AX27" i="2"/>
  <c r="AZ27" i="2" s="1"/>
  <c r="BA27" i="2"/>
  <c r="BC27" i="2" s="1"/>
  <c r="BZ27" i="2"/>
  <c r="CC27" i="2"/>
  <c r="CF25" i="2"/>
  <c r="CF24" i="2"/>
  <c r="BZ22" i="2"/>
  <c r="CC22" i="2"/>
  <c r="CE26" i="2"/>
  <c r="CE25" i="2"/>
  <c r="CE24" i="2"/>
  <c r="CB28" i="2"/>
  <c r="CB23" i="2"/>
  <c r="BD25" i="2"/>
  <c r="BD23" i="2"/>
  <c r="BD22" i="2"/>
  <c r="BC25" i="2"/>
  <c r="BC24" i="2"/>
  <c r="BC23" i="2"/>
  <c r="AZ26" i="2"/>
  <c r="AW26" i="2"/>
  <c r="V22" i="2"/>
  <c r="AL25" i="2"/>
  <c r="AL23" i="2"/>
  <c r="AI25" i="2"/>
  <c r="AI24" i="2"/>
  <c r="AF26" i="2"/>
  <c r="AF25" i="2"/>
  <c r="AF24" i="2"/>
  <c r="AC26" i="2"/>
  <c r="AC23" i="2"/>
  <c r="AM26" i="2"/>
  <c r="AM25" i="2"/>
  <c r="AM22" i="2"/>
  <c r="J16" i="2"/>
  <c r="M16" i="2"/>
  <c r="S16" i="2"/>
  <c r="U16" i="2" s="1"/>
  <c r="AA16" i="2"/>
  <c r="AC16" i="2" s="1"/>
  <c r="AD16" i="2"/>
  <c r="AG16" i="2"/>
  <c r="AI16" i="2" s="1"/>
  <c r="AJ16" i="2"/>
  <c r="AR16" i="2"/>
  <c r="AU16" i="2"/>
  <c r="AX16" i="2"/>
  <c r="BA16" i="2"/>
  <c r="BC16" i="2" s="1"/>
  <c r="BZ16" i="2"/>
  <c r="CB16" i="2" s="1"/>
  <c r="CC16" i="2"/>
  <c r="CE16" i="2" s="1"/>
  <c r="J17" i="2"/>
  <c r="M17" i="2"/>
  <c r="S17" i="2"/>
  <c r="AA17" i="2"/>
  <c r="AC17" i="2" s="1"/>
  <c r="AD17" i="2"/>
  <c r="AF17" i="2" s="1"/>
  <c r="AG17" i="2"/>
  <c r="AJ17" i="2"/>
  <c r="AR17" i="2"/>
  <c r="AU17" i="2"/>
  <c r="AW17" i="2" s="1"/>
  <c r="AX17" i="2"/>
  <c r="BA17" i="2"/>
  <c r="BZ17" i="2"/>
  <c r="CC17" i="2"/>
  <c r="CE17" i="2" s="1"/>
  <c r="J18" i="2"/>
  <c r="M18" i="2"/>
  <c r="O18" i="2" s="1"/>
  <c r="S18" i="2"/>
  <c r="AA18" i="2"/>
  <c r="AC18" i="2" s="1"/>
  <c r="AD18" i="2"/>
  <c r="AF18" i="2" s="1"/>
  <c r="AG18" i="2"/>
  <c r="AI18" i="2" s="1"/>
  <c r="AJ18" i="2"/>
  <c r="AR18" i="2"/>
  <c r="AU18" i="2"/>
  <c r="AW18" i="2" s="1"/>
  <c r="AX18" i="2"/>
  <c r="BA18" i="2"/>
  <c r="BC18" i="2" s="1"/>
  <c r="BZ18" i="2"/>
  <c r="CC18" i="2"/>
  <c r="J19" i="2"/>
  <c r="M19" i="2"/>
  <c r="S19" i="2"/>
  <c r="AA19" i="2"/>
  <c r="AD19" i="2"/>
  <c r="AG19" i="2"/>
  <c r="AJ19" i="2"/>
  <c r="AR19" i="2"/>
  <c r="AT19" i="2" s="1"/>
  <c r="AU19" i="2"/>
  <c r="AX19" i="2"/>
  <c r="AZ19" i="2" s="1"/>
  <c r="BA19" i="2"/>
  <c r="BZ19" i="2"/>
  <c r="CB19" i="2" s="1"/>
  <c r="CC19" i="2"/>
  <c r="CC12" i="2"/>
  <c r="CE15" i="2"/>
  <c r="CE14" i="2"/>
  <c r="BZ12" i="2"/>
  <c r="BC14" i="2"/>
  <c r="BC13" i="2"/>
  <c r="AZ18" i="2"/>
  <c r="AZ15" i="2"/>
  <c r="AZ14" i="2"/>
  <c r="AZ13" i="2"/>
  <c r="AW13" i="2"/>
  <c r="AT15" i="2"/>
  <c r="AL15" i="2"/>
  <c r="AL14" i="2"/>
  <c r="AL13" i="2"/>
  <c r="AI15" i="2"/>
  <c r="AI14" i="2"/>
  <c r="AF19" i="2"/>
  <c r="AF15" i="2"/>
  <c r="AF14" i="2"/>
  <c r="AF13" i="2"/>
  <c r="AC14" i="2"/>
  <c r="AC15" i="2"/>
  <c r="V99" i="2"/>
  <c r="V94" i="2"/>
  <c r="V93" i="2"/>
  <c r="V89" i="2"/>
  <c r="V87" i="2"/>
  <c r="V73" i="2"/>
  <c r="V56" i="2"/>
  <c r="V55" i="2"/>
  <c r="V53" i="2"/>
  <c r="V48" i="2"/>
  <c r="V45" i="2"/>
  <c r="V44" i="2"/>
  <c r="V35" i="2"/>
  <c r="V33" i="2"/>
  <c r="V24" i="2"/>
  <c r="V23" i="2"/>
  <c r="CF15" i="2"/>
  <c r="CF14" i="2"/>
  <c r="BU19" i="2"/>
  <c r="BU18" i="2"/>
  <c r="BD14" i="2"/>
  <c r="BD13" i="2"/>
  <c r="AM15" i="2"/>
  <c r="V14" i="2"/>
  <c r="V13" i="2"/>
  <c r="CF3" i="2"/>
  <c r="CF6" i="2"/>
  <c r="BZ7" i="2"/>
  <c r="CB7" i="2" s="1"/>
  <c r="CC7" i="2"/>
  <c r="CE7" i="2" s="1"/>
  <c r="BZ8" i="2"/>
  <c r="CC8" i="2"/>
  <c r="CE8" i="2" s="1"/>
  <c r="BZ9" i="2"/>
  <c r="CB9" i="2" s="1"/>
  <c r="CC9" i="2"/>
  <c r="AM2" i="2"/>
  <c r="BD2" i="2"/>
  <c r="BU2" i="2"/>
  <c r="BZ2" i="2"/>
  <c r="CC2" i="2"/>
  <c r="BU4" i="2"/>
  <c r="BU5" i="2"/>
  <c r="BU6" i="2"/>
  <c r="BD6" i="2"/>
  <c r="AR7" i="2"/>
  <c r="AU7" i="2"/>
  <c r="AW7" i="2" s="1"/>
  <c r="AX7" i="2"/>
  <c r="BA7" i="2"/>
  <c r="BC7" i="2" s="1"/>
  <c r="AR8" i="2"/>
  <c r="AT8" i="2" s="1"/>
  <c r="AU8" i="2"/>
  <c r="AX8" i="2"/>
  <c r="BA8" i="2"/>
  <c r="AR9" i="2"/>
  <c r="AT9" i="2" s="1"/>
  <c r="AU9" i="2"/>
  <c r="AX9" i="2"/>
  <c r="BA9" i="2"/>
  <c r="BC9" i="2" s="1"/>
  <c r="AM4" i="2"/>
  <c r="AA7" i="2"/>
  <c r="AD7" i="2"/>
  <c r="AG7" i="2"/>
  <c r="AJ7" i="2"/>
  <c r="AA8" i="2"/>
  <c r="AC8" i="2" s="1"/>
  <c r="AD8" i="2"/>
  <c r="AF8" i="2" s="1"/>
  <c r="AG8" i="2"/>
  <c r="AI8" i="2" s="1"/>
  <c r="AJ8" i="2"/>
  <c r="AL8" i="2" s="1"/>
  <c r="AA9" i="2"/>
  <c r="AD9" i="2"/>
  <c r="AG9" i="2"/>
  <c r="AJ9" i="2"/>
  <c r="V6" i="2"/>
  <c r="J7" i="2"/>
  <c r="M7" i="2"/>
  <c r="P7" i="2"/>
  <c r="R7" i="2" s="1"/>
  <c r="S7" i="2"/>
  <c r="U7" i="2" s="1"/>
  <c r="J8" i="2"/>
  <c r="M8" i="2"/>
  <c r="P8" i="2"/>
  <c r="S8" i="2"/>
  <c r="U8" i="2" s="1"/>
  <c r="J9" i="2"/>
  <c r="M9" i="2"/>
  <c r="P9" i="2"/>
  <c r="R9" i="2" s="1"/>
  <c r="S9" i="2"/>
  <c r="U98" i="2"/>
  <c r="U96" i="2"/>
  <c r="U95" i="2"/>
  <c r="U94" i="2"/>
  <c r="R99" i="2"/>
  <c r="R95" i="2"/>
  <c r="R94" i="2"/>
  <c r="R93" i="2"/>
  <c r="O98" i="2"/>
  <c r="O96" i="2"/>
  <c r="O95" i="2"/>
  <c r="O93" i="2"/>
  <c r="L97" i="2"/>
  <c r="L96" i="2"/>
  <c r="L95" i="2"/>
  <c r="L93" i="2"/>
  <c r="L88" i="2"/>
  <c r="L85" i="2"/>
  <c r="O88" i="2"/>
  <c r="O87" i="2"/>
  <c r="O86" i="2"/>
  <c r="O85" i="2"/>
  <c r="R89" i="2"/>
  <c r="R87" i="2"/>
  <c r="R86" i="2"/>
  <c r="R84" i="2"/>
  <c r="R83" i="2"/>
  <c r="U89" i="2"/>
  <c r="U87" i="2"/>
  <c r="U84" i="2"/>
  <c r="U83" i="2"/>
  <c r="L79" i="2"/>
  <c r="L75" i="2"/>
  <c r="L74" i="2"/>
  <c r="L73" i="2"/>
  <c r="O79" i="2"/>
  <c r="O76" i="2"/>
  <c r="O74" i="2"/>
  <c r="O73" i="2"/>
  <c r="R79" i="2"/>
  <c r="R75" i="2"/>
  <c r="R73" i="2"/>
  <c r="U79" i="2"/>
  <c r="U78" i="2"/>
  <c r="U77" i="2"/>
  <c r="U76" i="2"/>
  <c r="U75" i="2"/>
  <c r="U74" i="2"/>
  <c r="L68" i="2"/>
  <c r="L67" i="2"/>
  <c r="L66" i="2"/>
  <c r="L65" i="2"/>
  <c r="L64" i="2"/>
  <c r="L63" i="2"/>
  <c r="O67" i="2"/>
  <c r="O65" i="2"/>
  <c r="O63" i="2"/>
  <c r="R67" i="2"/>
  <c r="R66" i="2"/>
  <c r="R65" i="2"/>
  <c r="R64" i="2"/>
  <c r="R63" i="2"/>
  <c r="U66" i="2"/>
  <c r="U64" i="2"/>
  <c r="U63" i="2"/>
  <c r="L55" i="2"/>
  <c r="L53" i="2"/>
  <c r="O59" i="2"/>
  <c r="O58" i="2"/>
  <c r="O56" i="2"/>
  <c r="O55" i="2"/>
  <c r="O53" i="2"/>
  <c r="R59" i="2"/>
  <c r="R55" i="2"/>
  <c r="R53" i="2"/>
  <c r="U59" i="2"/>
  <c r="U56" i="2"/>
  <c r="U55" i="2"/>
  <c r="U54" i="2"/>
  <c r="U48" i="2"/>
  <c r="U47" i="2"/>
  <c r="U46" i="2"/>
  <c r="U45" i="2"/>
  <c r="R45" i="2"/>
  <c r="R44" i="2"/>
  <c r="R43" i="2"/>
  <c r="O49" i="2"/>
  <c r="O44" i="2"/>
  <c r="O43" i="2"/>
  <c r="L49" i="2"/>
  <c r="L48" i="2"/>
  <c r="L45" i="2"/>
  <c r="L44" i="2"/>
  <c r="U38" i="2"/>
  <c r="U36" i="2"/>
  <c r="R39" i="2"/>
  <c r="R38" i="2"/>
  <c r="R37" i="2"/>
  <c r="R36" i="2"/>
  <c r="R35" i="2"/>
  <c r="O35" i="2"/>
  <c r="O34" i="2"/>
  <c r="O33" i="2"/>
  <c r="L35" i="2"/>
  <c r="U29" i="2"/>
  <c r="U28" i="2"/>
  <c r="U25" i="2"/>
  <c r="U23" i="2"/>
  <c r="R29" i="2"/>
  <c r="R25" i="2"/>
  <c r="R24" i="2"/>
  <c r="R23" i="2"/>
  <c r="O29" i="2"/>
  <c r="O27" i="2"/>
  <c r="O26" i="2"/>
  <c r="O24" i="2"/>
  <c r="O23" i="2"/>
  <c r="L27" i="2"/>
  <c r="L24" i="2"/>
  <c r="L23" i="2"/>
  <c r="U17" i="2"/>
  <c r="U15" i="2"/>
  <c r="U14" i="2"/>
  <c r="R18" i="2"/>
  <c r="R17" i="2"/>
  <c r="R14" i="2"/>
  <c r="R13" i="2"/>
  <c r="O16" i="2"/>
  <c r="O15" i="2"/>
  <c r="O14" i="2"/>
  <c r="O13" i="2"/>
  <c r="L19" i="2"/>
  <c r="L17" i="2"/>
  <c r="L16" i="2"/>
  <c r="L14" i="2"/>
  <c r="L13" i="2"/>
  <c r="CE5" i="2"/>
  <c r="CE9" i="2"/>
  <c r="CE3" i="2"/>
  <c r="CB5" i="2"/>
  <c r="CB3" i="2"/>
  <c r="BC3" i="2"/>
  <c r="BC4" i="2"/>
  <c r="BC6" i="2"/>
  <c r="AZ4" i="2"/>
  <c r="AZ6" i="2"/>
  <c r="AZ7" i="2"/>
  <c r="AZ8" i="2"/>
  <c r="AW6" i="2"/>
  <c r="AW8" i="2"/>
  <c r="AT4" i="2"/>
  <c r="AT5" i="2"/>
  <c r="AT6" i="2"/>
  <c r="AL5" i="2"/>
  <c r="AL9" i="2"/>
  <c r="AI4" i="2"/>
  <c r="AI5" i="2"/>
  <c r="AI6" i="2"/>
  <c r="AI7" i="2"/>
  <c r="AI9" i="2"/>
  <c r="AF3" i="2"/>
  <c r="AF4" i="2"/>
  <c r="AF7" i="2"/>
  <c r="AF9" i="2"/>
  <c r="AC3" i="2"/>
  <c r="AC9" i="2"/>
  <c r="U6" i="2"/>
  <c r="R3" i="2"/>
  <c r="R4" i="2"/>
  <c r="O5" i="2"/>
  <c r="O6" i="2"/>
  <c r="O8" i="2"/>
  <c r="L3" i="2"/>
  <c r="L4" i="2"/>
  <c r="L5" i="2"/>
  <c r="L6" i="2"/>
  <c r="BC320" i="1"/>
  <c r="AW320" i="1"/>
  <c r="AQ320" i="1"/>
  <c r="AK320" i="1"/>
  <c r="AE320" i="1"/>
  <c r="Y320" i="1"/>
  <c r="S320" i="1"/>
  <c r="M320" i="1"/>
  <c r="G320" i="1"/>
  <c r="A320" i="1"/>
  <c r="BC319" i="1"/>
  <c r="AW319" i="1"/>
  <c r="AQ319" i="1"/>
  <c r="AK319" i="1"/>
  <c r="AE319" i="1"/>
  <c r="Y319" i="1"/>
  <c r="S319" i="1"/>
  <c r="M319" i="1"/>
  <c r="G319" i="1"/>
  <c r="A319" i="1"/>
  <c r="BC318" i="1"/>
  <c r="AW318" i="1"/>
  <c r="AQ318" i="1"/>
  <c r="AK318" i="1"/>
  <c r="AE318" i="1"/>
  <c r="Y318" i="1"/>
  <c r="S318" i="1"/>
  <c r="M318" i="1"/>
  <c r="G318" i="1"/>
  <c r="A318" i="1"/>
  <c r="BC317" i="1"/>
  <c r="AW317" i="1"/>
  <c r="AQ317" i="1"/>
  <c r="AK317" i="1"/>
  <c r="AE317" i="1"/>
  <c r="Y317" i="1"/>
  <c r="S317" i="1"/>
  <c r="M317" i="1"/>
  <c r="G317" i="1"/>
  <c r="A317" i="1"/>
  <c r="BC316" i="1"/>
  <c r="AW316" i="1"/>
  <c r="AQ316" i="1"/>
  <c r="AK316" i="1"/>
  <c r="AE316" i="1"/>
  <c r="Y316" i="1"/>
  <c r="S316" i="1"/>
  <c r="M316" i="1"/>
  <c r="G316" i="1"/>
  <c r="A316" i="1"/>
  <c r="BC315" i="1"/>
  <c r="AW315" i="1"/>
  <c r="AQ315" i="1"/>
  <c r="AK315" i="1"/>
  <c r="AE315" i="1"/>
  <c r="Y315" i="1"/>
  <c r="S315" i="1"/>
  <c r="M315" i="1"/>
  <c r="G315" i="1"/>
  <c r="A315" i="1"/>
  <c r="BC314" i="1"/>
  <c r="AW314" i="1"/>
  <c r="AQ314" i="1"/>
  <c r="AK314" i="1"/>
  <c r="AE314" i="1"/>
  <c r="Y314" i="1"/>
  <c r="S314" i="1"/>
  <c r="M314" i="1"/>
  <c r="G314" i="1"/>
  <c r="A314" i="1"/>
  <c r="BC302" i="1"/>
  <c r="AW302" i="1"/>
  <c r="AQ302" i="1"/>
  <c r="AK302" i="1"/>
  <c r="AE302" i="1"/>
  <c r="Y302" i="1"/>
  <c r="S302" i="1"/>
  <c r="Q302" i="1"/>
  <c r="M302" i="1"/>
  <c r="G302" i="1"/>
  <c r="A302" i="1"/>
  <c r="BC301" i="1"/>
  <c r="AW301" i="1"/>
  <c r="AQ301" i="1"/>
  <c r="AK301" i="1"/>
  <c r="AE301" i="1"/>
  <c r="Y301" i="1"/>
  <c r="S301" i="1"/>
  <c r="M301" i="1"/>
  <c r="G301" i="1"/>
  <c r="A301" i="1"/>
  <c r="BC300" i="1"/>
  <c r="AW300" i="1"/>
  <c r="AQ300" i="1"/>
  <c r="AK300" i="1"/>
  <c r="AE300" i="1"/>
  <c r="Y300" i="1"/>
  <c r="S300" i="1"/>
  <c r="M300" i="1"/>
  <c r="G300" i="1"/>
  <c r="A300" i="1"/>
  <c r="BC299" i="1"/>
  <c r="AW299" i="1"/>
  <c r="AQ299" i="1"/>
  <c r="AK299" i="1"/>
  <c r="AE299" i="1"/>
  <c r="Y299" i="1"/>
  <c r="S299" i="1"/>
  <c r="M299" i="1"/>
  <c r="G299" i="1"/>
  <c r="A299" i="1"/>
  <c r="BC298" i="1"/>
  <c r="AW298" i="1"/>
  <c r="AQ298" i="1"/>
  <c r="AK298" i="1"/>
  <c r="AE298" i="1"/>
  <c r="Y298" i="1"/>
  <c r="S298" i="1"/>
  <c r="M298" i="1"/>
  <c r="G298" i="1"/>
  <c r="A298" i="1"/>
  <c r="BC297" i="1"/>
  <c r="AW297" i="1"/>
  <c r="AQ297" i="1"/>
  <c r="AK297" i="1"/>
  <c r="AE297" i="1"/>
  <c r="Y297" i="1"/>
  <c r="S297" i="1"/>
  <c r="M297" i="1"/>
  <c r="G297" i="1"/>
  <c r="A297" i="1"/>
  <c r="BC296" i="1"/>
  <c r="AW296" i="1"/>
  <c r="AQ296" i="1"/>
  <c r="AK296" i="1"/>
  <c r="AE296" i="1"/>
  <c r="Y296" i="1"/>
  <c r="S296" i="1"/>
  <c r="M296" i="1"/>
  <c r="G296" i="1"/>
  <c r="A296" i="1"/>
  <c r="BC284" i="1"/>
  <c r="AW284" i="1"/>
  <c r="AQ284" i="1"/>
  <c r="AK284" i="1"/>
  <c r="AE284" i="1"/>
  <c r="Y284" i="1"/>
  <c r="S284" i="1"/>
  <c r="M284" i="1"/>
  <c r="G284" i="1"/>
  <c r="A284" i="1"/>
  <c r="BC283" i="1"/>
  <c r="AW283" i="1"/>
  <c r="AQ283" i="1"/>
  <c r="AK283" i="1"/>
  <c r="AE283" i="1"/>
  <c r="Y283" i="1"/>
  <c r="S283" i="1"/>
  <c r="M283" i="1"/>
  <c r="G283" i="1"/>
  <c r="A283" i="1"/>
  <c r="BC282" i="1"/>
  <c r="AW282" i="1"/>
  <c r="AQ282" i="1"/>
  <c r="AK282" i="1"/>
  <c r="AE282" i="1"/>
  <c r="Y282" i="1"/>
  <c r="S282" i="1"/>
  <c r="M282" i="1"/>
  <c r="G282" i="1"/>
  <c r="A282" i="1"/>
  <c r="BC281" i="1"/>
  <c r="AW281" i="1"/>
  <c r="AQ281" i="1"/>
  <c r="AK281" i="1"/>
  <c r="AE281" i="1"/>
  <c r="Y281" i="1"/>
  <c r="S281" i="1"/>
  <c r="M281" i="1"/>
  <c r="G281" i="1"/>
  <c r="A281" i="1"/>
  <c r="BC280" i="1"/>
  <c r="AW280" i="1"/>
  <c r="AQ280" i="1"/>
  <c r="AK280" i="1"/>
  <c r="AE280" i="1"/>
  <c r="Y280" i="1"/>
  <c r="S280" i="1"/>
  <c r="M280" i="1"/>
  <c r="G280" i="1"/>
  <c r="A280" i="1"/>
  <c r="BC279" i="1"/>
  <c r="AW279" i="1"/>
  <c r="AQ279" i="1"/>
  <c r="AK279" i="1"/>
  <c r="AE279" i="1"/>
  <c r="Y279" i="1"/>
  <c r="S279" i="1"/>
  <c r="M279" i="1"/>
  <c r="G279" i="1"/>
  <c r="A279" i="1"/>
  <c r="BC278" i="1"/>
  <c r="AW278" i="1"/>
  <c r="AQ278" i="1"/>
  <c r="AK278" i="1"/>
  <c r="AE278" i="1"/>
  <c r="Y278" i="1"/>
  <c r="S278" i="1"/>
  <c r="M278" i="1"/>
  <c r="G278" i="1"/>
  <c r="A278" i="1"/>
  <c r="BC266" i="1"/>
  <c r="AW266" i="1"/>
  <c r="AQ266" i="1"/>
  <c r="AK266" i="1"/>
  <c r="AE266" i="1"/>
  <c r="Y266" i="1"/>
  <c r="S266" i="1"/>
  <c r="M266" i="1"/>
  <c r="G266" i="1"/>
  <c r="A266" i="1"/>
  <c r="BC265" i="1"/>
  <c r="AW265" i="1"/>
  <c r="AQ265" i="1"/>
  <c r="AK265" i="1"/>
  <c r="AE265" i="1"/>
  <c r="Y265" i="1"/>
  <c r="S265" i="1"/>
  <c r="M265" i="1"/>
  <c r="G265" i="1"/>
  <c r="A265" i="1"/>
  <c r="BC264" i="1"/>
  <c r="AW264" i="1"/>
  <c r="AQ264" i="1"/>
  <c r="AK264" i="1"/>
  <c r="AE264" i="1"/>
  <c r="Y264" i="1"/>
  <c r="S264" i="1"/>
  <c r="M264" i="1"/>
  <c r="G264" i="1"/>
  <c r="A264" i="1"/>
  <c r="BC263" i="1"/>
  <c r="AW263" i="1"/>
  <c r="AQ263" i="1"/>
  <c r="AK263" i="1"/>
  <c r="AE263" i="1"/>
  <c r="Y263" i="1"/>
  <c r="S263" i="1"/>
  <c r="M263" i="1"/>
  <c r="G263" i="1"/>
  <c r="A263" i="1"/>
  <c r="BC262" i="1"/>
  <c r="AW262" i="1"/>
  <c r="AQ262" i="1"/>
  <c r="AK262" i="1"/>
  <c r="AE262" i="1"/>
  <c r="Y262" i="1"/>
  <c r="S262" i="1"/>
  <c r="M262" i="1"/>
  <c r="G262" i="1"/>
  <c r="A262" i="1"/>
  <c r="BC261" i="1"/>
  <c r="AW261" i="1"/>
  <c r="AQ261" i="1"/>
  <c r="AK261" i="1"/>
  <c r="AE261" i="1"/>
  <c r="Y261" i="1"/>
  <c r="S261" i="1"/>
  <c r="M261" i="1"/>
  <c r="G261" i="1"/>
  <c r="A261" i="1"/>
  <c r="BC260" i="1"/>
  <c r="AW260" i="1"/>
  <c r="AQ260" i="1"/>
  <c r="AK260" i="1"/>
  <c r="AE260" i="1"/>
  <c r="Y260" i="1"/>
  <c r="S260" i="1"/>
  <c r="M260" i="1"/>
  <c r="G260" i="1"/>
  <c r="A260" i="1"/>
  <c r="BC248" i="1"/>
  <c r="AW248" i="1"/>
  <c r="AQ248" i="1"/>
  <c r="AK248" i="1"/>
  <c r="AE248" i="1"/>
  <c r="Y248" i="1"/>
  <c r="S248" i="1"/>
  <c r="M248" i="1"/>
  <c r="G248" i="1"/>
  <c r="A248" i="1"/>
  <c r="BC247" i="1"/>
  <c r="AW247" i="1"/>
  <c r="AQ247" i="1"/>
  <c r="AK247" i="1"/>
  <c r="AE247" i="1"/>
  <c r="Y247" i="1"/>
  <c r="S247" i="1"/>
  <c r="M247" i="1"/>
  <c r="G247" i="1"/>
  <c r="A247" i="1"/>
  <c r="BC246" i="1"/>
  <c r="AW246" i="1"/>
  <c r="AQ246" i="1"/>
  <c r="AK246" i="1"/>
  <c r="AE246" i="1"/>
  <c r="Y246" i="1"/>
  <c r="S246" i="1"/>
  <c r="M246" i="1"/>
  <c r="G246" i="1"/>
  <c r="A246" i="1"/>
  <c r="BC245" i="1"/>
  <c r="AW245" i="1"/>
  <c r="AQ245" i="1"/>
  <c r="AK245" i="1"/>
  <c r="AE245" i="1"/>
  <c r="Y245" i="1"/>
  <c r="S245" i="1"/>
  <c r="M245" i="1"/>
  <c r="G245" i="1"/>
  <c r="A245" i="1"/>
  <c r="BC244" i="1"/>
  <c r="AW244" i="1"/>
  <c r="AQ244" i="1"/>
  <c r="AK244" i="1"/>
  <c r="AE244" i="1"/>
  <c r="Y244" i="1"/>
  <c r="S244" i="1"/>
  <c r="M244" i="1"/>
  <c r="G244" i="1"/>
  <c r="A244" i="1"/>
  <c r="BC243" i="1"/>
  <c r="AW243" i="1"/>
  <c r="AQ243" i="1"/>
  <c r="AK243" i="1"/>
  <c r="AE243" i="1"/>
  <c r="Y243" i="1"/>
  <c r="S243" i="1"/>
  <c r="M243" i="1"/>
  <c r="G243" i="1"/>
  <c r="A243" i="1"/>
  <c r="BC242" i="1"/>
  <c r="AW242" i="1"/>
  <c r="AQ242" i="1"/>
  <c r="AK242" i="1"/>
  <c r="AE242" i="1"/>
  <c r="Y242" i="1"/>
  <c r="S242" i="1"/>
  <c r="M242" i="1"/>
  <c r="G242" i="1"/>
  <c r="A242" i="1"/>
  <c r="BC230" i="1"/>
  <c r="AW230" i="1"/>
  <c r="AQ230" i="1"/>
  <c r="AK230" i="1"/>
  <c r="AE230" i="1"/>
  <c r="Y230" i="1"/>
  <c r="S230" i="1"/>
  <c r="M230" i="1"/>
  <c r="G230" i="1"/>
  <c r="A230" i="1"/>
  <c r="BC229" i="1"/>
  <c r="AW229" i="1"/>
  <c r="AQ229" i="1"/>
  <c r="AK229" i="1"/>
  <c r="AE229" i="1"/>
  <c r="Y229" i="1"/>
  <c r="S229" i="1"/>
  <c r="M229" i="1"/>
  <c r="G229" i="1"/>
  <c r="A229" i="1"/>
  <c r="BC228" i="1"/>
  <c r="AW228" i="1"/>
  <c r="AQ228" i="1"/>
  <c r="AK228" i="1"/>
  <c r="AE228" i="1"/>
  <c r="Y228" i="1"/>
  <c r="S228" i="1"/>
  <c r="M228" i="1"/>
  <c r="G228" i="1"/>
  <c r="A228" i="1"/>
  <c r="BC227" i="1"/>
  <c r="AW227" i="1"/>
  <c r="AQ227" i="1"/>
  <c r="AK227" i="1"/>
  <c r="AE227" i="1"/>
  <c r="Y227" i="1"/>
  <c r="S227" i="1"/>
  <c r="M227" i="1"/>
  <c r="G227" i="1"/>
  <c r="A227" i="1"/>
  <c r="BC226" i="1"/>
  <c r="AW226" i="1"/>
  <c r="AQ226" i="1"/>
  <c r="AK226" i="1"/>
  <c r="AE226" i="1"/>
  <c r="Y226" i="1"/>
  <c r="S226" i="1"/>
  <c r="M226" i="1"/>
  <c r="G226" i="1"/>
  <c r="A226" i="1"/>
  <c r="BC225" i="1"/>
  <c r="AW225" i="1"/>
  <c r="AQ225" i="1"/>
  <c r="AK225" i="1"/>
  <c r="AE225" i="1"/>
  <c r="Y225" i="1"/>
  <c r="S225" i="1"/>
  <c r="M225" i="1"/>
  <c r="G225" i="1"/>
  <c r="A225" i="1"/>
  <c r="BC224" i="1"/>
  <c r="AW224" i="1"/>
  <c r="AQ224" i="1"/>
  <c r="AK224" i="1"/>
  <c r="AE224" i="1"/>
  <c r="Y224" i="1"/>
  <c r="S224" i="1"/>
  <c r="M224" i="1"/>
  <c r="G224" i="1"/>
  <c r="A224" i="1"/>
  <c r="BC212" i="1"/>
  <c r="AW212" i="1"/>
  <c r="AQ212" i="1"/>
  <c r="AK212" i="1"/>
  <c r="AE212" i="1"/>
  <c r="Y212" i="1"/>
  <c r="S212" i="1"/>
  <c r="M212" i="1"/>
  <c r="G212" i="1"/>
  <c r="A212" i="1"/>
  <c r="BC211" i="1"/>
  <c r="AW211" i="1"/>
  <c r="AQ211" i="1"/>
  <c r="AK211" i="1"/>
  <c r="AE211" i="1"/>
  <c r="Y211" i="1"/>
  <c r="S211" i="1"/>
  <c r="M211" i="1"/>
  <c r="G211" i="1"/>
  <c r="A211" i="1"/>
  <c r="BC210" i="1"/>
  <c r="AW210" i="1"/>
  <c r="AQ210" i="1"/>
  <c r="AK210" i="1"/>
  <c r="AE210" i="1"/>
  <c r="Y210" i="1"/>
  <c r="S210" i="1"/>
  <c r="M210" i="1"/>
  <c r="G210" i="1"/>
  <c r="A210" i="1"/>
  <c r="BC209" i="1"/>
  <c r="AW209" i="1"/>
  <c r="AQ209" i="1"/>
  <c r="AK209" i="1"/>
  <c r="AE209" i="1"/>
  <c r="Y209" i="1"/>
  <c r="S209" i="1"/>
  <c r="M209" i="1"/>
  <c r="G209" i="1"/>
  <c r="A209" i="1"/>
  <c r="BC208" i="1"/>
  <c r="AW208" i="1"/>
  <c r="AQ208" i="1"/>
  <c r="AK208" i="1"/>
  <c r="AE208" i="1"/>
  <c r="Y208" i="1"/>
  <c r="S208" i="1"/>
  <c r="M208" i="1"/>
  <c r="G208" i="1"/>
  <c r="A208" i="1"/>
  <c r="BC207" i="1"/>
  <c r="AW207" i="1"/>
  <c r="AQ207" i="1"/>
  <c r="AK207" i="1"/>
  <c r="AE207" i="1"/>
  <c r="Y207" i="1"/>
  <c r="S207" i="1"/>
  <c r="M207" i="1"/>
  <c r="G207" i="1"/>
  <c r="A207" i="1"/>
  <c r="BC206" i="1"/>
  <c r="AW206" i="1"/>
  <c r="AQ206" i="1"/>
  <c r="AK206" i="1"/>
  <c r="AE206" i="1"/>
  <c r="Y206" i="1"/>
  <c r="S206" i="1"/>
  <c r="M206" i="1"/>
  <c r="G206" i="1"/>
  <c r="A206" i="1"/>
  <c r="BC194" i="1"/>
  <c r="AW194" i="1"/>
  <c r="AQ194" i="1"/>
  <c r="AK194" i="1"/>
  <c r="AE194" i="1"/>
  <c r="Y194" i="1"/>
  <c r="S194" i="1"/>
  <c r="M194" i="1"/>
  <c r="G194" i="1"/>
  <c r="A194" i="1"/>
  <c r="BC193" i="1"/>
  <c r="AW193" i="1"/>
  <c r="AQ193" i="1"/>
  <c r="AK193" i="1"/>
  <c r="AE193" i="1"/>
  <c r="Y193" i="1"/>
  <c r="S193" i="1"/>
  <c r="M193" i="1"/>
  <c r="G193" i="1"/>
  <c r="A193" i="1"/>
  <c r="BC192" i="1"/>
  <c r="AW192" i="1"/>
  <c r="AQ192" i="1"/>
  <c r="AK192" i="1"/>
  <c r="AE192" i="1"/>
  <c r="Y192" i="1"/>
  <c r="S192" i="1"/>
  <c r="M192" i="1"/>
  <c r="G192" i="1"/>
  <c r="A192" i="1"/>
  <c r="BC191" i="1"/>
  <c r="AW191" i="1"/>
  <c r="AQ191" i="1"/>
  <c r="AK191" i="1"/>
  <c r="AE191" i="1"/>
  <c r="Y191" i="1"/>
  <c r="S191" i="1"/>
  <c r="M191" i="1"/>
  <c r="G191" i="1"/>
  <c r="A191" i="1"/>
  <c r="BC190" i="1"/>
  <c r="AW190" i="1"/>
  <c r="AQ190" i="1"/>
  <c r="AK190" i="1"/>
  <c r="AE190" i="1"/>
  <c r="Y190" i="1"/>
  <c r="S190" i="1"/>
  <c r="M190" i="1"/>
  <c r="G190" i="1"/>
  <c r="A190" i="1"/>
  <c r="BC189" i="1"/>
  <c r="AW189" i="1"/>
  <c r="AQ189" i="1"/>
  <c r="AK189" i="1"/>
  <c r="AE189" i="1"/>
  <c r="Y189" i="1"/>
  <c r="S189" i="1"/>
  <c r="M189" i="1"/>
  <c r="G189" i="1"/>
  <c r="A189" i="1"/>
  <c r="BC188" i="1"/>
  <c r="AW188" i="1"/>
  <c r="AQ188" i="1"/>
  <c r="AK188" i="1"/>
  <c r="AE188" i="1"/>
  <c r="Y188" i="1"/>
  <c r="S188" i="1"/>
  <c r="M188" i="1"/>
  <c r="G188" i="1"/>
  <c r="A188" i="1"/>
  <c r="BC176" i="1"/>
  <c r="AW176" i="1"/>
  <c r="AQ176" i="1"/>
  <c r="AK176" i="1"/>
  <c r="AE176" i="1"/>
  <c r="Y176" i="1"/>
  <c r="S176" i="1"/>
  <c r="M176" i="1"/>
  <c r="G176" i="1"/>
  <c r="A176" i="1"/>
  <c r="BC175" i="1"/>
  <c r="AW175" i="1"/>
  <c r="AQ175" i="1"/>
  <c r="AK175" i="1"/>
  <c r="AE175" i="1"/>
  <c r="Y175" i="1"/>
  <c r="S175" i="1"/>
  <c r="M175" i="1"/>
  <c r="G175" i="1"/>
  <c r="A175" i="1"/>
  <c r="BC174" i="1"/>
  <c r="AW174" i="1"/>
  <c r="AQ174" i="1"/>
  <c r="AK174" i="1"/>
  <c r="AE174" i="1"/>
  <c r="Y174" i="1"/>
  <c r="S174" i="1"/>
  <c r="M174" i="1"/>
  <c r="G174" i="1"/>
  <c r="A174" i="1"/>
  <c r="BC173" i="1"/>
  <c r="AW173" i="1"/>
  <c r="AQ173" i="1"/>
  <c r="AK173" i="1"/>
  <c r="AE173" i="1"/>
  <c r="Y173" i="1"/>
  <c r="S173" i="1"/>
  <c r="M173" i="1"/>
  <c r="G173" i="1"/>
  <c r="A173" i="1"/>
  <c r="BC172" i="1"/>
  <c r="AW172" i="1"/>
  <c r="AQ172" i="1"/>
  <c r="AK172" i="1"/>
  <c r="AE172" i="1"/>
  <c r="Y172" i="1"/>
  <c r="S172" i="1"/>
  <c r="M172" i="1"/>
  <c r="G172" i="1"/>
  <c r="A172" i="1"/>
  <c r="BC171" i="1"/>
  <c r="AW171" i="1"/>
  <c r="AQ171" i="1"/>
  <c r="AK171" i="1"/>
  <c r="AE171" i="1"/>
  <c r="Y171" i="1"/>
  <c r="S171" i="1"/>
  <c r="M171" i="1"/>
  <c r="G171" i="1"/>
  <c r="A171" i="1"/>
  <c r="BC170" i="1"/>
  <c r="AW170" i="1"/>
  <c r="AQ170" i="1"/>
  <c r="AK170" i="1"/>
  <c r="AE170" i="1"/>
  <c r="Y170" i="1"/>
  <c r="S170" i="1"/>
  <c r="M170" i="1"/>
  <c r="G170" i="1"/>
  <c r="A170" i="1"/>
  <c r="BC158" i="1"/>
  <c r="AW158" i="1"/>
  <c r="AQ158" i="1"/>
  <c r="AK158" i="1"/>
  <c r="AE158" i="1"/>
  <c r="Y158" i="1"/>
  <c r="S158" i="1"/>
  <c r="M158" i="1"/>
  <c r="G158" i="1"/>
  <c r="A158" i="1"/>
  <c r="BC157" i="1"/>
  <c r="AW157" i="1"/>
  <c r="AQ157" i="1"/>
  <c r="AK157" i="1"/>
  <c r="AE157" i="1"/>
  <c r="Y157" i="1"/>
  <c r="S157" i="1"/>
  <c r="M157" i="1"/>
  <c r="G157" i="1"/>
  <c r="A157" i="1"/>
  <c r="BC156" i="1"/>
  <c r="AW156" i="1"/>
  <c r="AQ156" i="1"/>
  <c r="AK156" i="1"/>
  <c r="AE156" i="1"/>
  <c r="Y156" i="1"/>
  <c r="S156" i="1"/>
  <c r="M156" i="1"/>
  <c r="G156" i="1"/>
  <c r="A156" i="1"/>
  <c r="BC155" i="1"/>
  <c r="AW155" i="1"/>
  <c r="AQ155" i="1"/>
  <c r="AK155" i="1"/>
  <c r="AE155" i="1"/>
  <c r="Y155" i="1"/>
  <c r="S155" i="1"/>
  <c r="M155" i="1"/>
  <c r="G155" i="1"/>
  <c r="A155" i="1"/>
  <c r="BC154" i="1"/>
  <c r="AW154" i="1"/>
  <c r="AQ154" i="1"/>
  <c r="AK154" i="1"/>
  <c r="AE154" i="1"/>
  <c r="Y154" i="1"/>
  <c r="S154" i="1"/>
  <c r="M154" i="1"/>
  <c r="G154" i="1"/>
  <c r="A154" i="1"/>
  <c r="BC153" i="1"/>
  <c r="AW153" i="1"/>
  <c r="AQ153" i="1"/>
  <c r="AK153" i="1"/>
  <c r="AE153" i="1"/>
  <c r="Y153" i="1"/>
  <c r="S153" i="1"/>
  <c r="M153" i="1"/>
  <c r="G153" i="1"/>
  <c r="A153" i="1"/>
  <c r="BC152" i="1"/>
  <c r="AW152" i="1"/>
  <c r="AQ152" i="1"/>
  <c r="AK152" i="1"/>
  <c r="AE152" i="1"/>
  <c r="Y152" i="1"/>
  <c r="S152" i="1"/>
  <c r="M152" i="1"/>
  <c r="G152" i="1"/>
  <c r="A152" i="1"/>
  <c r="BC140" i="1"/>
  <c r="AW140" i="1"/>
  <c r="AQ140" i="1"/>
  <c r="AK140" i="1"/>
  <c r="AE140" i="1"/>
  <c r="Y140" i="1"/>
  <c r="S140" i="1"/>
  <c r="M140" i="1"/>
  <c r="G140" i="1"/>
  <c r="A140" i="1"/>
  <c r="BC139" i="1"/>
  <c r="AW139" i="1"/>
  <c r="AQ139" i="1"/>
  <c r="AK139" i="1"/>
  <c r="AE139" i="1"/>
  <c r="Y139" i="1"/>
  <c r="S139" i="1"/>
  <c r="M139" i="1"/>
  <c r="G139" i="1"/>
  <c r="A139" i="1"/>
  <c r="BC138" i="1"/>
  <c r="AW138" i="1"/>
  <c r="AQ138" i="1"/>
  <c r="AK138" i="1"/>
  <c r="AE138" i="1"/>
  <c r="Y138" i="1"/>
  <c r="S138" i="1"/>
  <c r="M138" i="1"/>
  <c r="G138" i="1"/>
  <c r="A138" i="1"/>
  <c r="BC137" i="1"/>
  <c r="AW137" i="1"/>
  <c r="AQ137" i="1"/>
  <c r="AK137" i="1"/>
  <c r="AE137" i="1"/>
  <c r="Y137" i="1"/>
  <c r="S137" i="1"/>
  <c r="M137" i="1"/>
  <c r="G137" i="1"/>
  <c r="A137" i="1"/>
  <c r="BC136" i="1"/>
  <c r="AW136" i="1"/>
  <c r="AQ136" i="1"/>
  <c r="AK136" i="1"/>
  <c r="AE136" i="1"/>
  <c r="Y136" i="1"/>
  <c r="S136" i="1"/>
  <c r="M136" i="1"/>
  <c r="G136" i="1"/>
  <c r="A136" i="1"/>
  <c r="BC135" i="1"/>
  <c r="AW135" i="1"/>
  <c r="AQ135" i="1"/>
  <c r="AK135" i="1"/>
  <c r="AE135" i="1"/>
  <c r="Y135" i="1"/>
  <c r="S135" i="1"/>
  <c r="M135" i="1"/>
  <c r="G135" i="1"/>
  <c r="A135" i="1"/>
  <c r="BC134" i="1"/>
  <c r="AW134" i="1"/>
  <c r="AQ134" i="1"/>
  <c r="AK134" i="1"/>
  <c r="AE134" i="1"/>
  <c r="Y134" i="1"/>
  <c r="S134" i="1"/>
  <c r="M134" i="1"/>
  <c r="G134" i="1"/>
  <c r="A134" i="1"/>
  <c r="BC122" i="1"/>
  <c r="AW122" i="1"/>
  <c r="AQ122" i="1"/>
  <c r="AK122" i="1"/>
  <c r="AE122" i="1"/>
  <c r="Y122" i="1"/>
  <c r="S122" i="1"/>
  <c r="M122" i="1"/>
  <c r="G122" i="1"/>
  <c r="A122" i="1"/>
  <c r="BC121" i="1"/>
  <c r="AW121" i="1"/>
  <c r="AQ121" i="1"/>
  <c r="AK121" i="1"/>
  <c r="AE121" i="1"/>
  <c r="Y121" i="1"/>
  <c r="S121" i="1"/>
  <c r="M121" i="1"/>
  <c r="G121" i="1"/>
  <c r="A121" i="1"/>
  <c r="BC120" i="1"/>
  <c r="AW120" i="1"/>
  <c r="AQ120" i="1"/>
  <c r="AK120" i="1"/>
  <c r="AE120" i="1"/>
  <c r="Y120" i="1"/>
  <c r="S120" i="1"/>
  <c r="M120" i="1"/>
  <c r="G120" i="1"/>
  <c r="A120" i="1"/>
  <c r="BC119" i="1"/>
  <c r="AW119" i="1"/>
  <c r="AQ119" i="1"/>
  <c r="AK119" i="1"/>
  <c r="AE119" i="1"/>
  <c r="Y119" i="1"/>
  <c r="S119" i="1"/>
  <c r="M119" i="1"/>
  <c r="G119" i="1"/>
  <c r="A119" i="1"/>
  <c r="BC118" i="1"/>
  <c r="AW118" i="1"/>
  <c r="AQ118" i="1"/>
  <c r="AK118" i="1"/>
  <c r="AE118" i="1"/>
  <c r="Y118" i="1"/>
  <c r="S118" i="1"/>
  <c r="M118" i="1"/>
  <c r="G118" i="1"/>
  <c r="A118" i="1"/>
  <c r="BC117" i="1"/>
  <c r="AW117" i="1"/>
  <c r="AQ117" i="1"/>
  <c r="AK117" i="1"/>
  <c r="AE117" i="1"/>
  <c r="Y117" i="1"/>
  <c r="S117" i="1"/>
  <c r="M117" i="1"/>
  <c r="G117" i="1"/>
  <c r="A117" i="1"/>
  <c r="BC116" i="1"/>
  <c r="AW116" i="1"/>
  <c r="AQ116" i="1"/>
  <c r="AK116" i="1"/>
  <c r="AE116" i="1"/>
  <c r="Y116" i="1"/>
  <c r="S116" i="1"/>
  <c r="M116" i="1"/>
  <c r="G116" i="1"/>
  <c r="A116" i="1"/>
  <c r="BC104" i="1"/>
  <c r="AW104" i="1"/>
  <c r="AQ104" i="1"/>
  <c r="AK104" i="1"/>
  <c r="AE104" i="1"/>
  <c r="Y104" i="1"/>
  <c r="S104" i="1"/>
  <c r="M104" i="1"/>
  <c r="G104" i="1"/>
  <c r="A104" i="1"/>
  <c r="BC103" i="1"/>
  <c r="AW103" i="1"/>
  <c r="AQ103" i="1"/>
  <c r="AK103" i="1"/>
  <c r="AE103" i="1"/>
  <c r="Y103" i="1"/>
  <c r="S103" i="1"/>
  <c r="M103" i="1"/>
  <c r="G103" i="1"/>
  <c r="A103" i="1"/>
  <c r="BC102" i="1"/>
  <c r="AW102" i="1"/>
  <c r="AQ102" i="1"/>
  <c r="AK102" i="1"/>
  <c r="AE102" i="1"/>
  <c r="Y102" i="1"/>
  <c r="S102" i="1"/>
  <c r="M102" i="1"/>
  <c r="G102" i="1"/>
  <c r="A102" i="1"/>
  <c r="BC101" i="1"/>
  <c r="AW101" i="1"/>
  <c r="AQ101" i="1"/>
  <c r="AK101" i="1"/>
  <c r="AE101" i="1"/>
  <c r="Y101" i="1"/>
  <c r="S101" i="1"/>
  <c r="M101" i="1"/>
  <c r="G101" i="1"/>
  <c r="A101" i="1"/>
  <c r="BC100" i="1"/>
  <c r="AW100" i="1"/>
  <c r="AQ100" i="1"/>
  <c r="AK100" i="1"/>
  <c r="AE100" i="1"/>
  <c r="Y100" i="1"/>
  <c r="S100" i="1"/>
  <c r="M100" i="1"/>
  <c r="G100" i="1"/>
  <c r="A100" i="1"/>
  <c r="BC99" i="1"/>
  <c r="AW99" i="1"/>
  <c r="AQ99" i="1"/>
  <c r="AK99" i="1"/>
  <c r="AE99" i="1"/>
  <c r="Y99" i="1"/>
  <c r="S99" i="1"/>
  <c r="M99" i="1"/>
  <c r="G99" i="1"/>
  <c r="A99" i="1"/>
  <c r="BC98" i="1"/>
  <c r="AW98" i="1"/>
  <c r="AQ98" i="1"/>
  <c r="AK98" i="1"/>
  <c r="AE98" i="1"/>
  <c r="Y98" i="1"/>
  <c r="S98" i="1"/>
  <c r="M98" i="1"/>
  <c r="G98" i="1"/>
  <c r="A98" i="1"/>
  <c r="BC86" i="1"/>
  <c r="AW86" i="1"/>
  <c r="AQ86" i="1"/>
  <c r="AK86" i="1"/>
  <c r="AE86" i="1"/>
  <c r="Y86" i="1"/>
  <c r="S86" i="1"/>
  <c r="M86" i="1"/>
  <c r="G86" i="1"/>
  <c r="A86" i="1"/>
  <c r="BC85" i="1"/>
  <c r="AW85" i="1"/>
  <c r="AQ85" i="1"/>
  <c r="AK85" i="1"/>
  <c r="AE85" i="1"/>
  <c r="Y85" i="1"/>
  <c r="S85" i="1"/>
  <c r="M85" i="1"/>
  <c r="G85" i="1"/>
  <c r="A85" i="1"/>
  <c r="BC84" i="1"/>
  <c r="AW84" i="1"/>
  <c r="AQ84" i="1"/>
  <c r="AK84" i="1"/>
  <c r="AE84" i="1"/>
  <c r="Y84" i="1"/>
  <c r="S84" i="1"/>
  <c r="M84" i="1"/>
  <c r="G84" i="1"/>
  <c r="A84" i="1"/>
  <c r="BC83" i="1"/>
  <c r="AW83" i="1"/>
  <c r="AQ83" i="1"/>
  <c r="AK83" i="1"/>
  <c r="AE83" i="1"/>
  <c r="Y83" i="1"/>
  <c r="S83" i="1"/>
  <c r="M83" i="1"/>
  <c r="G83" i="1"/>
  <c r="A83" i="1"/>
  <c r="BC82" i="1"/>
  <c r="AW82" i="1"/>
  <c r="AQ82" i="1"/>
  <c r="AK82" i="1"/>
  <c r="AE82" i="1"/>
  <c r="Y82" i="1"/>
  <c r="S82" i="1"/>
  <c r="M82" i="1"/>
  <c r="G82" i="1"/>
  <c r="A82" i="1"/>
  <c r="BC81" i="1"/>
  <c r="AW81" i="1"/>
  <c r="AQ81" i="1"/>
  <c r="AK81" i="1"/>
  <c r="AE81" i="1"/>
  <c r="Y81" i="1"/>
  <c r="S81" i="1"/>
  <c r="M81" i="1"/>
  <c r="G81" i="1"/>
  <c r="A81" i="1"/>
  <c r="BC80" i="1"/>
  <c r="AW80" i="1"/>
  <c r="AQ80" i="1"/>
  <c r="AK80" i="1"/>
  <c r="AE80" i="1"/>
  <c r="Y80" i="1"/>
  <c r="S80" i="1"/>
  <c r="M80" i="1"/>
  <c r="G80" i="1"/>
  <c r="A80" i="1"/>
  <c r="BC68" i="1"/>
  <c r="BC67" i="1"/>
  <c r="BC66" i="1"/>
  <c r="BC65" i="1"/>
  <c r="BC64" i="1"/>
  <c r="BC63" i="1"/>
  <c r="BC62" i="1"/>
  <c r="AW68" i="1"/>
  <c r="AW67" i="1"/>
  <c r="AW66" i="1"/>
  <c r="AW65" i="1"/>
  <c r="AW64" i="1"/>
  <c r="AW63" i="1"/>
  <c r="AW62" i="1"/>
  <c r="AQ68" i="1"/>
  <c r="AQ67" i="1"/>
  <c r="AQ66" i="1"/>
  <c r="AQ65" i="1"/>
  <c r="AQ64" i="1"/>
  <c r="AQ63" i="1"/>
  <c r="AQ62" i="1"/>
  <c r="AK68" i="1"/>
  <c r="AK67" i="1"/>
  <c r="AK66" i="1"/>
  <c r="AK65" i="1"/>
  <c r="AK64" i="1"/>
  <c r="AK63" i="1"/>
  <c r="AK62" i="1"/>
  <c r="AE68" i="1"/>
  <c r="AE67" i="1"/>
  <c r="AE66" i="1"/>
  <c r="AE65" i="1"/>
  <c r="AE64" i="1"/>
  <c r="AE63" i="1"/>
  <c r="AE62" i="1"/>
  <c r="Y68" i="1"/>
  <c r="Y67" i="1"/>
  <c r="Y66" i="1"/>
  <c r="Y65" i="1"/>
  <c r="Y64" i="1"/>
  <c r="Y63" i="1"/>
  <c r="Y62" i="1"/>
  <c r="S68" i="1"/>
  <c r="S67" i="1"/>
  <c r="S66" i="1"/>
  <c r="S65" i="1"/>
  <c r="S64" i="1"/>
  <c r="S63" i="1"/>
  <c r="S62" i="1"/>
  <c r="M68" i="1"/>
  <c r="M67" i="1"/>
  <c r="M66" i="1"/>
  <c r="M65" i="1"/>
  <c r="M64" i="1"/>
  <c r="M63" i="1"/>
  <c r="M62" i="1"/>
  <c r="G68" i="1"/>
  <c r="G67" i="1"/>
  <c r="G66" i="1"/>
  <c r="G65" i="1"/>
  <c r="G64" i="1"/>
  <c r="G63" i="1"/>
  <c r="G62" i="1"/>
  <c r="G50" i="1"/>
  <c r="G49" i="1"/>
  <c r="G48" i="1"/>
  <c r="G47" i="1"/>
  <c r="G46" i="1"/>
  <c r="G45" i="1"/>
  <c r="G44" i="1"/>
  <c r="M50" i="1"/>
  <c r="M49" i="1"/>
  <c r="M48" i="1"/>
  <c r="M47" i="1"/>
  <c r="M46" i="1"/>
  <c r="M45" i="1"/>
  <c r="M44" i="1"/>
  <c r="S50" i="1"/>
  <c r="S49" i="1"/>
  <c r="S48" i="1"/>
  <c r="S47" i="1"/>
  <c r="S46" i="1"/>
  <c r="S45" i="1"/>
  <c r="S44" i="1"/>
  <c r="Y50" i="1"/>
  <c r="Y49" i="1"/>
  <c r="Y48" i="1"/>
  <c r="Y47" i="1"/>
  <c r="Y46" i="1"/>
  <c r="Y45" i="1"/>
  <c r="Y44" i="1"/>
  <c r="AE50" i="1"/>
  <c r="AE49" i="1"/>
  <c r="AE48" i="1"/>
  <c r="AE47" i="1"/>
  <c r="AE46" i="1"/>
  <c r="AE45" i="1"/>
  <c r="AE44" i="1"/>
  <c r="AK50" i="1"/>
  <c r="AK49" i="1"/>
  <c r="AK48" i="1"/>
  <c r="AK47" i="1"/>
  <c r="AK46" i="1"/>
  <c r="AK45" i="1"/>
  <c r="AK44" i="1"/>
  <c r="AQ50" i="1"/>
  <c r="AQ49" i="1"/>
  <c r="AQ48" i="1"/>
  <c r="AQ47" i="1"/>
  <c r="AQ46" i="1"/>
  <c r="AQ45" i="1"/>
  <c r="AQ44" i="1"/>
  <c r="AW50" i="1"/>
  <c r="AW49" i="1"/>
  <c r="AW48" i="1"/>
  <c r="AW47" i="1"/>
  <c r="AW46" i="1"/>
  <c r="AW45" i="1"/>
  <c r="AW44" i="1"/>
  <c r="BC50" i="1"/>
  <c r="BC49" i="1"/>
  <c r="BC48" i="1"/>
  <c r="BC47" i="1"/>
  <c r="BC46" i="1"/>
  <c r="BC45" i="1"/>
  <c r="BC44" i="1"/>
  <c r="BC32" i="1"/>
  <c r="BC31" i="1"/>
  <c r="BC30" i="1"/>
  <c r="BC29" i="1"/>
  <c r="BC28" i="1"/>
  <c r="BC27" i="1"/>
  <c r="BC26" i="1"/>
  <c r="AW32" i="1"/>
  <c r="AW31" i="1"/>
  <c r="AW30" i="1"/>
  <c r="AW29" i="1"/>
  <c r="AW28" i="1"/>
  <c r="AW27" i="1"/>
  <c r="AW26" i="1"/>
  <c r="AQ32" i="1"/>
  <c r="AQ31" i="1"/>
  <c r="AQ30" i="1"/>
  <c r="AQ29" i="1"/>
  <c r="AQ28" i="1"/>
  <c r="AQ27" i="1"/>
  <c r="AQ26" i="1"/>
  <c r="AK32" i="1"/>
  <c r="AK31" i="1"/>
  <c r="AK30" i="1"/>
  <c r="AK29" i="1"/>
  <c r="AK28" i="1"/>
  <c r="AK27" i="1"/>
  <c r="AK26" i="1"/>
  <c r="AE32" i="1"/>
  <c r="AE31" i="1"/>
  <c r="AE30" i="1"/>
  <c r="AE28" i="1"/>
  <c r="AE27" i="1"/>
  <c r="AE26" i="1"/>
  <c r="Y32" i="1"/>
  <c r="Y31" i="1"/>
  <c r="Y30" i="1"/>
  <c r="Y29" i="1"/>
  <c r="Y28" i="1"/>
  <c r="Y27" i="1"/>
  <c r="Y26" i="1"/>
  <c r="S32" i="1"/>
  <c r="S31" i="1"/>
  <c r="S30" i="1"/>
  <c r="S29" i="1"/>
  <c r="S28" i="1"/>
  <c r="S27" i="1"/>
  <c r="S26" i="1"/>
  <c r="M32" i="1"/>
  <c r="M31" i="1"/>
  <c r="M30" i="1"/>
  <c r="M29" i="1"/>
  <c r="M28" i="1"/>
  <c r="M27" i="1"/>
  <c r="M26" i="1"/>
  <c r="G32" i="1"/>
  <c r="G31" i="1"/>
  <c r="G30" i="1"/>
  <c r="G29" i="1"/>
  <c r="G28" i="1"/>
  <c r="G27" i="1"/>
  <c r="G26" i="1"/>
  <c r="A32" i="1"/>
  <c r="A31" i="1"/>
  <c r="A30" i="1"/>
  <c r="A29" i="1"/>
  <c r="A28" i="1"/>
  <c r="A27" i="1"/>
  <c r="A26" i="1"/>
  <c r="BC14" i="1"/>
  <c r="BC13" i="1"/>
  <c r="BC12" i="1"/>
  <c r="BC11" i="1"/>
  <c r="BC10" i="1"/>
  <c r="BC9" i="1"/>
  <c r="BC8" i="1"/>
  <c r="AW14" i="1"/>
  <c r="AW13" i="1"/>
  <c r="AW12" i="1"/>
  <c r="AW11" i="1"/>
  <c r="AW10" i="1"/>
  <c r="AW9" i="1"/>
  <c r="AW8" i="1"/>
  <c r="AQ14" i="1"/>
  <c r="AQ13" i="1"/>
  <c r="AQ12" i="1"/>
  <c r="AQ11" i="1"/>
  <c r="AQ10" i="1"/>
  <c r="AQ9" i="1"/>
  <c r="AQ8" i="1"/>
  <c r="AK14" i="1"/>
  <c r="AK13" i="1"/>
  <c r="AK12" i="1"/>
  <c r="AK11" i="1"/>
  <c r="AK10" i="1"/>
  <c r="AK9" i="1"/>
  <c r="AK8" i="1"/>
  <c r="AE14" i="1"/>
  <c r="AE13" i="1"/>
  <c r="AE12" i="1"/>
  <c r="AE11" i="1"/>
  <c r="AE10" i="1"/>
  <c r="AE9" i="1"/>
  <c r="AE8" i="1"/>
  <c r="Y14" i="1"/>
  <c r="Y13" i="1"/>
  <c r="Y12" i="1"/>
  <c r="Y11" i="1"/>
  <c r="Y10" i="1"/>
  <c r="Y9" i="1"/>
  <c r="Y8" i="1"/>
  <c r="S14" i="1"/>
  <c r="S13" i="1"/>
  <c r="S12" i="1"/>
  <c r="S11" i="1"/>
  <c r="S10" i="1"/>
  <c r="S9" i="1"/>
  <c r="S8" i="1"/>
  <c r="M14" i="1"/>
  <c r="M13" i="1"/>
  <c r="M12" i="1"/>
  <c r="M11" i="1"/>
  <c r="M10" i="1"/>
  <c r="M9" i="1"/>
  <c r="M8" i="1"/>
  <c r="G14" i="1"/>
  <c r="G13" i="1"/>
  <c r="G12" i="1"/>
  <c r="G11" i="1"/>
  <c r="G10" i="1"/>
  <c r="G9" i="1"/>
  <c r="G8" i="1"/>
  <c r="A14" i="1"/>
  <c r="A13" i="1"/>
  <c r="A12" i="1"/>
  <c r="A11" i="1"/>
  <c r="A10" i="1"/>
  <c r="A9" i="1"/>
  <c r="A8" i="1"/>
  <c r="BQ23" i="2" l="1"/>
  <c r="AM42" i="2"/>
  <c r="V46" i="2"/>
  <c r="V43" i="2"/>
  <c r="L43" i="2"/>
  <c r="O47" i="2"/>
  <c r="O46" i="2"/>
  <c r="AF49" i="2"/>
  <c r="R46" i="2"/>
  <c r="R47" i="2"/>
  <c r="BU92" i="2"/>
  <c r="BU12" i="2"/>
  <c r="BU77" i="2"/>
  <c r="BU72" i="2"/>
  <c r="BU52" i="2"/>
  <c r="BU32" i="2"/>
  <c r="BQ35" i="2"/>
  <c r="BK46" i="2"/>
  <c r="O77" i="2"/>
  <c r="BU76" i="2"/>
  <c r="V95" i="2"/>
  <c r="BU96" i="2"/>
  <c r="BC19" i="2"/>
  <c r="CF38" i="2"/>
  <c r="BN8" i="2"/>
  <c r="BQ36" i="2"/>
  <c r="R49" i="2"/>
  <c r="BU58" i="2"/>
  <c r="X58" i="2"/>
  <c r="AF89" i="2"/>
  <c r="X5" i="2"/>
  <c r="BU14" i="2"/>
  <c r="AW14" i="2"/>
  <c r="CF26" i="2"/>
  <c r="BD24" i="2"/>
  <c r="AL26" i="2"/>
  <c r="BQ24" i="2"/>
  <c r="AI65" i="2"/>
  <c r="AW73" i="2"/>
  <c r="U73" i="2"/>
  <c r="AF76" i="2"/>
  <c r="AI83" i="2"/>
  <c r="AI85" i="2"/>
  <c r="CE84" i="2"/>
  <c r="AF84" i="2"/>
  <c r="CF29" i="2"/>
  <c r="CF37" i="2"/>
  <c r="BU8" i="2"/>
  <c r="BU57" i="2"/>
  <c r="BK79" i="2"/>
  <c r="U13" i="2"/>
  <c r="V26" i="2"/>
  <c r="AI26" i="2"/>
  <c r="L26" i="2"/>
  <c r="L25" i="2"/>
  <c r="AZ44" i="2"/>
  <c r="AW55" i="2"/>
  <c r="AT54" i="2"/>
  <c r="O54" i="2"/>
  <c r="V67" i="2"/>
  <c r="BC68" i="2"/>
  <c r="AI66" i="2"/>
  <c r="CE65" i="2"/>
  <c r="AC75" i="2"/>
  <c r="U86" i="2"/>
  <c r="BU82" i="2"/>
  <c r="AM82" i="2"/>
  <c r="AL99" i="2"/>
  <c r="BC48" i="2"/>
  <c r="O17" i="2"/>
  <c r="CF5" i="2"/>
  <c r="O9" i="2"/>
  <c r="B42" i="2"/>
  <c r="H12" i="4" s="1"/>
  <c r="AI98" i="2"/>
  <c r="U5" i="2"/>
  <c r="CF69" i="2"/>
  <c r="L8" i="2"/>
  <c r="AL7" i="2"/>
  <c r="L7" i="2"/>
  <c r="BN29" i="2"/>
  <c r="BU49" i="2"/>
  <c r="AI88" i="2"/>
  <c r="BK3" i="2"/>
  <c r="CE13" i="2"/>
  <c r="BU15" i="2"/>
  <c r="AL76" i="2"/>
  <c r="L87" i="2"/>
  <c r="AT95" i="2"/>
  <c r="CB93" i="2"/>
  <c r="AF93" i="2"/>
  <c r="BC97" i="2"/>
  <c r="U97" i="2"/>
  <c r="V72" i="2"/>
  <c r="BU78" i="2"/>
  <c r="CF28" i="2"/>
  <c r="CF88" i="2"/>
  <c r="AI19" i="2"/>
  <c r="BQ38" i="2"/>
  <c r="O39" i="2"/>
  <c r="AC89" i="2"/>
  <c r="BK99" i="2"/>
  <c r="U3" i="2"/>
  <c r="CF13" i="2"/>
  <c r="AM13" i="2"/>
  <c r="AM14" i="2"/>
  <c r="BU13" i="2"/>
  <c r="BT15" i="2"/>
  <c r="BC15" i="2"/>
  <c r="AM23" i="2"/>
  <c r="V25" i="2"/>
  <c r="CE23" i="2"/>
  <c r="BU23" i="2"/>
  <c r="BU24" i="2"/>
  <c r="AT24" i="2"/>
  <c r="AM33" i="2"/>
  <c r="CF35" i="2"/>
  <c r="W34" i="2"/>
  <c r="AN34" i="2" s="1"/>
  <c r="AT33" i="2"/>
  <c r="BC34" i="2"/>
  <c r="BT56" i="2"/>
  <c r="BK63" i="2"/>
  <c r="BU68" i="2"/>
  <c r="BU66" i="2"/>
  <c r="BD83" i="2"/>
  <c r="BN87" i="2"/>
  <c r="CB86" i="2"/>
  <c r="CF93" i="2"/>
  <c r="BD97" i="2"/>
  <c r="U93" i="2"/>
  <c r="BU97" i="2"/>
  <c r="AW97" i="2"/>
  <c r="O97" i="2"/>
  <c r="L94" i="2"/>
  <c r="CB29" i="2"/>
  <c r="V79" i="2"/>
  <c r="BK18" i="2"/>
  <c r="U18" i="2"/>
  <c r="BT19" i="2"/>
  <c r="BQ37" i="2"/>
  <c r="O37" i="2"/>
  <c r="BU38" i="2"/>
  <c r="BU39" i="2"/>
  <c r="BN49" i="2"/>
  <c r="AC4" i="2"/>
  <c r="AW53" i="2"/>
  <c r="U53" i="2"/>
  <c r="AW56" i="2"/>
  <c r="R56" i="2"/>
  <c r="AM68" i="2"/>
  <c r="O66" i="2"/>
  <c r="AL65" i="2"/>
  <c r="BU63" i="2"/>
  <c r="AF68" i="2"/>
  <c r="CF73" i="2"/>
  <c r="AC73" i="2"/>
  <c r="V78" i="2"/>
  <c r="AI76" i="2"/>
  <c r="AZ74" i="2"/>
  <c r="V74" i="2"/>
  <c r="CE87" i="2"/>
  <c r="R58" i="2"/>
  <c r="AL79" i="2"/>
  <c r="V98" i="2"/>
  <c r="O36" i="2"/>
  <c r="BU37" i="2"/>
  <c r="AC79" i="2"/>
  <c r="R88" i="2"/>
  <c r="U99" i="2"/>
  <c r="BD3" i="2"/>
  <c r="V3" i="2"/>
  <c r="AM5" i="2"/>
  <c r="BT48" i="2"/>
  <c r="AW45" i="2"/>
  <c r="O45" i="2"/>
  <c r="AW44" i="2"/>
  <c r="BD53" i="2"/>
  <c r="W53" i="2"/>
  <c r="AN53" i="2" s="1"/>
  <c r="BE53" i="2" s="1"/>
  <c r="BV53" i="2" s="1"/>
  <c r="CG53" i="2" s="1"/>
  <c r="F53" i="2" s="1"/>
  <c r="CF55" i="2"/>
  <c r="AM55" i="2"/>
  <c r="BQ53" i="2"/>
  <c r="L54" i="2"/>
  <c r="CB64" i="2"/>
  <c r="BQ78" i="2"/>
  <c r="CE75" i="2"/>
  <c r="BC87" i="2"/>
  <c r="BT86" i="2"/>
  <c r="BT85" i="2"/>
  <c r="AM96" i="2"/>
  <c r="AF95" i="2"/>
  <c r="V38" i="2"/>
  <c r="CE99" i="2"/>
  <c r="BU9" i="2"/>
  <c r="X9" i="2"/>
  <c r="AO9" i="2" s="1"/>
  <c r="BT8" i="2"/>
  <c r="BT16" i="2"/>
  <c r="L36" i="2"/>
  <c r="CE38" i="2"/>
  <c r="BK49" i="2"/>
  <c r="AI58" i="2"/>
  <c r="BK69" i="2"/>
  <c r="BT79" i="2"/>
  <c r="I79" i="2" s="1"/>
  <c r="AZ79" i="2"/>
  <c r="O89" i="2"/>
  <c r="BQ98" i="2"/>
  <c r="AW98" i="2"/>
  <c r="R98" i="2"/>
  <c r="BU99" i="2"/>
  <c r="AT3" i="2"/>
  <c r="W14" i="2"/>
  <c r="L34" i="2"/>
  <c r="AZ43" i="2"/>
  <c r="AW48" i="2"/>
  <c r="O48" i="2"/>
  <c r="L46" i="2"/>
  <c r="BU45" i="2"/>
  <c r="BU44" i="2"/>
  <c r="AM53" i="2"/>
  <c r="BU56" i="2"/>
  <c r="BN54" i="2"/>
  <c r="AW94" i="2"/>
  <c r="AI97" i="2"/>
  <c r="BK94" i="2"/>
  <c r="CB38" i="2"/>
  <c r="R57" i="2"/>
  <c r="V69" i="2"/>
  <c r="AT28" i="2"/>
  <c r="R28" i="2"/>
  <c r="AC29" i="2"/>
  <c r="CE37" i="2"/>
  <c r="BK38" i="2"/>
  <c r="BK58" i="2"/>
  <c r="U69" i="2"/>
  <c r="BU79" i="2"/>
  <c r="AT89" i="2"/>
  <c r="O99" i="2"/>
  <c r="AF6" i="2"/>
  <c r="BC5" i="2"/>
  <c r="AL34" i="2"/>
  <c r="CF45" i="2"/>
  <c r="BQ48" i="2"/>
  <c r="AI47" i="2"/>
  <c r="CE46" i="2"/>
  <c r="BQ63" i="2"/>
  <c r="AW83" i="2"/>
  <c r="W22" i="2"/>
  <c r="V36" i="2"/>
  <c r="AM37" i="2"/>
  <c r="AW9" i="2"/>
  <c r="BT57" i="2"/>
  <c r="BN99" i="2"/>
  <c r="CB6" i="2"/>
  <c r="U24" i="2"/>
  <c r="CE34" i="2"/>
  <c r="CB43" i="2"/>
  <c r="AM46" i="2"/>
  <c r="AT43" i="2"/>
  <c r="CE47" i="2"/>
  <c r="AF47" i="2"/>
  <c r="W55" i="2"/>
  <c r="AN55" i="2" s="1"/>
  <c r="BE55" i="2" s="1"/>
  <c r="BV55" i="2" s="1"/>
  <c r="CG55" i="2" s="1"/>
  <c r="F55" i="2" s="1"/>
  <c r="V63" i="2"/>
  <c r="V68" i="2"/>
  <c r="CF66" i="2"/>
  <c r="W65" i="2"/>
  <c r="BD64" i="2"/>
  <c r="V64" i="2"/>
  <c r="R68" i="2"/>
  <c r="BN78" i="2"/>
  <c r="AW77" i="2"/>
  <c r="BT74" i="2"/>
  <c r="BU36" i="2"/>
  <c r="BT67" i="2"/>
  <c r="AF23" i="2"/>
  <c r="BD26" i="2"/>
  <c r="L9" i="2"/>
  <c r="W9" i="2"/>
  <c r="AN9" i="2" s="1"/>
  <c r="BE9" i="2" s="1"/>
  <c r="BV9" i="2" s="1"/>
  <c r="CG9" i="2" s="1"/>
  <c r="F9" i="2" s="1"/>
  <c r="BD34" i="2"/>
  <c r="L76" i="2"/>
  <c r="U67" i="2"/>
  <c r="B72" i="2"/>
  <c r="H6" i="4" s="1"/>
  <c r="V28" i="2"/>
  <c r="W28" i="2"/>
  <c r="AN28" i="2" s="1"/>
  <c r="BE28" i="2" s="1"/>
  <c r="BV28" i="2" s="1"/>
  <c r="CG28" i="2" s="1"/>
  <c r="F28" i="2" s="1"/>
  <c r="O28" i="2"/>
  <c r="BT36" i="2"/>
  <c r="BK36" i="2"/>
  <c r="BD54" i="2"/>
  <c r="AZ54" i="2"/>
  <c r="R54" i="2"/>
  <c r="V54" i="2"/>
  <c r="AM63" i="2"/>
  <c r="AI63" i="2"/>
  <c r="CB68" i="2"/>
  <c r="CF68" i="2"/>
  <c r="BD67" i="2"/>
  <c r="BD66" i="2"/>
  <c r="V66" i="2"/>
  <c r="AM64" i="2"/>
  <c r="BT63" i="2"/>
  <c r="BK67" i="2"/>
  <c r="AF64" i="2"/>
  <c r="BD77" i="2"/>
  <c r="CF75" i="2"/>
  <c r="CB75" i="2"/>
  <c r="AM35" i="2"/>
  <c r="AC35" i="2"/>
  <c r="V34" i="2"/>
  <c r="AZ17" i="2"/>
  <c r="V15" i="2"/>
  <c r="AM97" i="2"/>
  <c r="BN16" i="2"/>
  <c r="BN37" i="2"/>
  <c r="BT68" i="2"/>
  <c r="BU86" i="2"/>
  <c r="BJ85" i="2"/>
  <c r="BI85" i="2"/>
  <c r="BU85" i="2" s="1"/>
  <c r="BD96" i="2"/>
  <c r="AT96" i="2"/>
  <c r="AF5" i="2"/>
  <c r="B92" i="2"/>
  <c r="H4" i="4" s="1"/>
  <c r="BD7" i="2"/>
  <c r="V58" i="2"/>
  <c r="L58" i="2"/>
  <c r="BK8" i="2"/>
  <c r="X28" i="2"/>
  <c r="BU55" i="2"/>
  <c r="O57" i="2"/>
  <c r="X57" i="2"/>
  <c r="AO57" i="2" s="1"/>
  <c r="AM24" i="2"/>
  <c r="AL24" i="2"/>
  <c r="W17" i="2"/>
  <c r="Z17" i="2" s="1"/>
  <c r="V17" i="2"/>
  <c r="W29" i="2"/>
  <c r="AN29" i="2" s="1"/>
  <c r="BE29" i="2" s="1"/>
  <c r="BV29" i="2" s="1"/>
  <c r="CG29" i="2" s="1"/>
  <c r="F29" i="2" s="1"/>
  <c r="V29" i="2"/>
  <c r="AL37" i="2"/>
  <c r="V97" i="2"/>
  <c r="R97" i="2"/>
  <c r="AM94" i="2"/>
  <c r="AC94" i="2"/>
  <c r="R34" i="2"/>
  <c r="AC19" i="2"/>
  <c r="AI17" i="2"/>
  <c r="W27" i="2"/>
  <c r="V27" i="2"/>
  <c r="AI33" i="2"/>
  <c r="CB35" i="2"/>
  <c r="AO58" i="2"/>
  <c r="AC78" i="2"/>
  <c r="BD76" i="2"/>
  <c r="CF94" i="2"/>
  <c r="BT59" i="2"/>
  <c r="BT69" i="2"/>
  <c r="AF45" i="2"/>
  <c r="AM45" i="2"/>
  <c r="BC44" i="2"/>
  <c r="BD44" i="2"/>
  <c r="AI46" i="2"/>
  <c r="CE45" i="2"/>
  <c r="AL34" i="1"/>
  <c r="AO33" i="1"/>
  <c r="U26" i="2"/>
  <c r="AC13" i="2"/>
  <c r="CF8" i="2"/>
  <c r="W83" i="2"/>
  <c r="AM93" i="2"/>
  <c r="AC93" i="2"/>
  <c r="O3" i="2"/>
  <c r="R77" i="2"/>
  <c r="BU7" i="2"/>
  <c r="BD19" i="2"/>
  <c r="AZ16" i="2"/>
  <c r="AI39" i="2"/>
  <c r="AC55" i="2"/>
  <c r="AI13" i="2"/>
  <c r="W33" i="2"/>
  <c r="AN33" i="2" s="1"/>
  <c r="BE33" i="2" s="1"/>
  <c r="BV33" i="2" s="1"/>
  <c r="CG33" i="2" s="1"/>
  <c r="F33" i="2" s="1"/>
  <c r="L33" i="2"/>
  <c r="AM34" i="2"/>
  <c r="AC34" i="2"/>
  <c r="BT35" i="2"/>
  <c r="BU35" i="2"/>
  <c r="V47" i="2"/>
  <c r="L47" i="2"/>
  <c r="AW15" i="2"/>
  <c r="BD15" i="2"/>
  <c r="BN76" i="2"/>
  <c r="V96" i="2"/>
  <c r="V19" i="2"/>
  <c r="BD37" i="2"/>
  <c r="L37" i="2"/>
  <c r="CE39" i="2"/>
  <c r="CF49" i="2"/>
  <c r="AM56" i="2"/>
  <c r="CF97" i="2"/>
  <c r="BT9" i="2"/>
  <c r="AZ9" i="2"/>
  <c r="X16" i="2"/>
  <c r="AO16" i="2" s="1"/>
  <c r="BF16" i="2" s="1"/>
  <c r="X17" i="2"/>
  <c r="AO17" i="2" s="1"/>
  <c r="BQ49" i="2"/>
  <c r="BQ59" i="2"/>
  <c r="AT69" i="2"/>
  <c r="AO5" i="2"/>
  <c r="AI23" i="2"/>
  <c r="CB26" i="2"/>
  <c r="AW25" i="2"/>
  <c r="O25" i="2"/>
  <c r="BC17" i="2"/>
  <c r="AW16" i="2"/>
  <c r="AI27" i="2"/>
  <c r="CE28" i="2"/>
  <c r="AI37" i="2"/>
  <c r="AF59" i="2"/>
  <c r="BQ8" i="2"/>
  <c r="BQ18" i="2"/>
  <c r="CE49" i="2"/>
  <c r="AL49" i="2"/>
  <c r="BU69" i="2"/>
  <c r="BT13" i="2"/>
  <c r="X15" i="2"/>
  <c r="BK23" i="2"/>
  <c r="BK47" i="2"/>
  <c r="AM87" i="2"/>
  <c r="BI87" i="2"/>
  <c r="BU87" i="2" s="1"/>
  <c r="BJ87" i="2"/>
  <c r="CE27" i="2"/>
  <c r="AM29" i="2"/>
  <c r="AT58" i="2"/>
  <c r="L69" i="2"/>
  <c r="AI89" i="2"/>
  <c r="CE98" i="2"/>
  <c r="BD4" i="2"/>
  <c r="W4" i="2"/>
  <c r="AN4" i="2" s="1"/>
  <c r="BU3" i="2"/>
  <c r="U4" i="2"/>
  <c r="AW68" i="2"/>
  <c r="AL67" i="2"/>
  <c r="AN65" i="2"/>
  <c r="BE65" i="2" s="1"/>
  <c r="BV65" i="2" s="1"/>
  <c r="CG65" i="2" s="1"/>
  <c r="F65" i="2" s="1"/>
  <c r="AC76" i="2"/>
  <c r="X74" i="2"/>
  <c r="AI51" i="1"/>
  <c r="AG52" i="1"/>
  <c r="AI52" i="1" s="1"/>
  <c r="AM7" i="2"/>
  <c r="CF7" i="2"/>
  <c r="AL19" i="2"/>
  <c r="CF18" i="2"/>
  <c r="AM18" i="2"/>
  <c r="CF27" i="2"/>
  <c r="CB58" i="2"/>
  <c r="W59" i="2"/>
  <c r="AN59" i="2" s="1"/>
  <c r="CE19" i="2"/>
  <c r="AW19" i="2"/>
  <c r="X19" i="2"/>
  <c r="AO19" i="2" s="1"/>
  <c r="BF19" i="2" s="1"/>
  <c r="BK29" i="2"/>
  <c r="BT37" i="2"/>
  <c r="U37" i="2"/>
  <c r="BT38" i="2"/>
  <c r="BK57" i="2"/>
  <c r="BN58" i="2"/>
  <c r="BN88" i="2"/>
  <c r="BT89" i="2"/>
  <c r="BK89" i="2"/>
  <c r="CB98" i="2"/>
  <c r="L99" i="2"/>
  <c r="AM3" i="2"/>
  <c r="AC6" i="2"/>
  <c r="BD5" i="2"/>
  <c r="AL3" i="2"/>
  <c r="BT4" i="2"/>
  <c r="W13" i="2"/>
  <c r="AN13" i="2" s="1"/>
  <c r="BE13" i="2" s="1"/>
  <c r="BV13" i="2" s="1"/>
  <c r="CG13" i="2" s="1"/>
  <c r="F13" i="2" s="1"/>
  <c r="BK56" i="2"/>
  <c r="CB74" i="2"/>
  <c r="BU74" i="2"/>
  <c r="BD17" i="2"/>
  <c r="B22" i="2"/>
  <c r="H9" i="4" s="1"/>
  <c r="W39" i="2"/>
  <c r="AN39" i="2" s="1"/>
  <c r="BC58" i="2"/>
  <c r="W58" i="2"/>
  <c r="AZ59" i="2"/>
  <c r="AM89" i="2"/>
  <c r="BD99" i="2"/>
  <c r="CE18" i="2"/>
  <c r="BT49" i="2"/>
  <c r="AF79" i="2"/>
  <c r="W46" i="2"/>
  <c r="AN46" i="2" s="1"/>
  <c r="BE46" i="2" s="1"/>
  <c r="BV46" i="2" s="1"/>
  <c r="CG46" i="2" s="1"/>
  <c r="F46" i="2" s="1"/>
  <c r="X44" i="2"/>
  <c r="BQ64" i="2"/>
  <c r="BT87" i="2"/>
  <c r="V12" i="2"/>
  <c r="W7" i="2"/>
  <c r="AN7" i="2" s="1"/>
  <c r="BE7" i="2" s="1"/>
  <c r="BV7" i="2" s="1"/>
  <c r="CG7" i="2" s="1"/>
  <c r="F7" i="2" s="1"/>
  <c r="AM17" i="2"/>
  <c r="AW29" i="2"/>
  <c r="B52" i="2"/>
  <c r="H7" i="4" s="1"/>
  <c r="V57" i="2"/>
  <c r="BD59" i="2"/>
  <c r="W89" i="2"/>
  <c r="AN89" i="2" s="1"/>
  <c r="BK9" i="2"/>
  <c r="AF16" i="2"/>
  <c r="BT17" i="2"/>
  <c r="BC79" i="2"/>
  <c r="AZ24" i="2"/>
  <c r="O83" i="2"/>
  <c r="AO15" i="1"/>
  <c r="AM16" i="1"/>
  <c r="W44" i="2"/>
  <c r="AN44" i="2" s="1"/>
  <c r="BE44" i="2" s="1"/>
  <c r="BV44" i="2" s="1"/>
  <c r="CG44" i="2" s="1"/>
  <c r="F44" i="2" s="1"/>
  <c r="BN47" i="2"/>
  <c r="BQ44" i="2"/>
  <c r="BT53" i="2"/>
  <c r="BT65" i="2"/>
  <c r="I65" i="2" s="1"/>
  <c r="D40" i="5" s="1"/>
  <c r="BT64" i="2"/>
  <c r="BQ73" i="2"/>
  <c r="BQ76" i="2"/>
  <c r="BN74" i="2"/>
  <c r="I74" i="2" s="1"/>
  <c r="D44" i="5" s="1"/>
  <c r="CF86" i="2"/>
  <c r="W84" i="2"/>
  <c r="AN84" i="2" s="1"/>
  <c r="BT84" i="2"/>
  <c r="W97" i="2"/>
  <c r="AN97" i="2" s="1"/>
  <c r="BE97" i="2" s="1"/>
  <c r="BV97" i="2" s="1"/>
  <c r="CG97" i="2" s="1"/>
  <c r="F97" i="2" s="1"/>
  <c r="BT96" i="2"/>
  <c r="BG69" i="1"/>
  <c r="V62" i="2"/>
  <c r="W33" i="1"/>
  <c r="K16" i="1"/>
  <c r="K12" i="2" s="1"/>
  <c r="L12" i="2" s="1"/>
  <c r="P2" i="2"/>
  <c r="E52" i="1"/>
  <c r="BK78" i="2"/>
  <c r="CE77" i="2"/>
  <c r="L77" i="2"/>
  <c r="BT75" i="2"/>
  <c r="AF74" i="2"/>
  <c r="AL97" i="2"/>
  <c r="AF96" i="2"/>
  <c r="BC95" i="2"/>
  <c r="BQ93" i="2"/>
  <c r="AT93" i="2"/>
  <c r="BQ96" i="2"/>
  <c r="BQ95" i="2"/>
  <c r="BU94" i="2"/>
  <c r="AU15" i="1"/>
  <c r="BG15" i="1"/>
  <c r="E15" i="1"/>
  <c r="BT98" i="2"/>
  <c r="I98" i="2" s="1"/>
  <c r="X6" i="2"/>
  <c r="AO6" i="2" s="1"/>
  <c r="BF6" i="2" s="1"/>
  <c r="BW6" i="2" s="1"/>
  <c r="W26" i="2"/>
  <c r="AN26" i="2" s="1"/>
  <c r="BE26" i="2" s="1"/>
  <c r="BV26" i="2" s="1"/>
  <c r="CG26" i="2" s="1"/>
  <c r="F26" i="2" s="1"/>
  <c r="BK24" i="2"/>
  <c r="CB34" i="2"/>
  <c r="BK34" i="2"/>
  <c r="I34" i="2" s="1"/>
  <c r="D38" i="5" s="1"/>
  <c r="AM43" i="2"/>
  <c r="CB48" i="2"/>
  <c r="AM48" i="2"/>
  <c r="BU43" i="2"/>
  <c r="BK43" i="2"/>
  <c r="AC43" i="2"/>
  <c r="AF48" i="2"/>
  <c r="BU47" i="2"/>
  <c r="BC47" i="2"/>
  <c r="AF46" i="2"/>
  <c r="CB45" i="2"/>
  <c r="BN45" i="2"/>
  <c r="BK54" i="2"/>
  <c r="BN68" i="2"/>
  <c r="AL68" i="2"/>
  <c r="BU67" i="2"/>
  <c r="AT64" i="2"/>
  <c r="V76" i="2"/>
  <c r="W75" i="2"/>
  <c r="AN75" i="2" s="1"/>
  <c r="BE75" i="2" s="1"/>
  <c r="BV75" i="2" s="1"/>
  <c r="CG75" i="2" s="1"/>
  <c r="F75" i="2" s="1"/>
  <c r="AM74" i="2"/>
  <c r="BU73" i="2"/>
  <c r="BU75" i="2"/>
  <c r="X84" i="2"/>
  <c r="BU93" i="2"/>
  <c r="AC15" i="1"/>
  <c r="Q15" i="1"/>
  <c r="BC98" i="2"/>
  <c r="W98" i="2"/>
  <c r="AN98" i="2" s="1"/>
  <c r="BE98" i="2" s="1"/>
  <c r="BV98" i="2" s="1"/>
  <c r="CG98" i="2" s="1"/>
  <c r="F98" i="2" s="1"/>
  <c r="BK16" i="2"/>
  <c r="L18" i="2"/>
  <c r="BQ19" i="2"/>
  <c r="U19" i="2"/>
  <c r="BU28" i="2"/>
  <c r="CB39" i="2"/>
  <c r="BK39" i="2"/>
  <c r="BQ57" i="2"/>
  <c r="BN59" i="2"/>
  <c r="BT99" i="2"/>
  <c r="BC99" i="2"/>
  <c r="BK14" i="2"/>
  <c r="BK25" i="2"/>
  <c r="AC25" i="2"/>
  <c r="AC24" i="2"/>
  <c r="U35" i="2"/>
  <c r="BU34" i="2"/>
  <c r="AM44" i="2"/>
  <c r="BC43" i="2"/>
  <c r="X43" i="2"/>
  <c r="BU48" i="2"/>
  <c r="AC48" i="2"/>
  <c r="AZ47" i="2"/>
  <c r="BT46" i="2"/>
  <c r="BQ56" i="2"/>
  <c r="W67" i="2"/>
  <c r="AC63" i="2"/>
  <c r="BT66" i="2"/>
  <c r="BN65" i="2"/>
  <c r="BN64" i="2"/>
  <c r="CB84" i="2"/>
  <c r="BN96" i="2"/>
  <c r="X96" i="2"/>
  <c r="BN95" i="2"/>
  <c r="Q16" i="1"/>
  <c r="K22" i="2" s="1"/>
  <c r="BT39" i="2"/>
  <c r="BN57" i="2"/>
  <c r="AL89" i="2"/>
  <c r="AT98" i="2"/>
  <c r="BQ3" i="2"/>
  <c r="BK4" i="2"/>
  <c r="BK15" i="2"/>
  <c r="BT14" i="2"/>
  <c r="R26" i="2"/>
  <c r="BQ47" i="2"/>
  <c r="BT44" i="2"/>
  <c r="BK44" i="2"/>
  <c r="I44" i="2" s="1"/>
  <c r="D45" i="5" s="1"/>
  <c r="BK53" i="2"/>
  <c r="BK68" i="2"/>
  <c r="BK65" i="2"/>
  <c r="BT73" i="2"/>
  <c r="BT77" i="2"/>
  <c r="BT76" i="2"/>
  <c r="BQ74" i="2"/>
  <c r="W87" i="2"/>
  <c r="AN87" i="2" s="1"/>
  <c r="BE87" i="2" s="1"/>
  <c r="BV87" i="2" s="1"/>
  <c r="CG87" i="2" s="1"/>
  <c r="F87" i="2" s="1"/>
  <c r="AT83" i="2"/>
  <c r="BN86" i="2"/>
  <c r="AL86" i="2"/>
  <c r="X86" i="2"/>
  <c r="AO86" i="2" s="1"/>
  <c r="BF86" i="2" s="1"/>
  <c r="BK96" i="2"/>
  <c r="BK95" i="2"/>
  <c r="AI69" i="1"/>
  <c r="CF32" i="2"/>
  <c r="CF92" i="2"/>
  <c r="CE56" i="2"/>
  <c r="CE53" i="2"/>
  <c r="CF22" i="2"/>
  <c r="CE64" i="2"/>
  <c r="CF82" i="2"/>
  <c r="CB33" i="2"/>
  <c r="CB36" i="2"/>
  <c r="BC73" i="2"/>
  <c r="BD75" i="2"/>
  <c r="BC75" i="2"/>
  <c r="BC85" i="2"/>
  <c r="BC63" i="2"/>
  <c r="BC93" i="2"/>
  <c r="BD93" i="2"/>
  <c r="BC94" i="2"/>
  <c r="BC55" i="2"/>
  <c r="AZ67" i="2"/>
  <c r="AZ86" i="2"/>
  <c r="AZ53" i="2"/>
  <c r="AZ55" i="2"/>
  <c r="AZ25" i="2"/>
  <c r="AZ23" i="2"/>
  <c r="R8" i="2"/>
  <c r="X8" i="2"/>
  <c r="AO8" i="2" s="1"/>
  <c r="BF8" i="2" s="1"/>
  <c r="X38" i="2"/>
  <c r="O38" i="2"/>
  <c r="BD85" i="2"/>
  <c r="AZ85" i="2"/>
  <c r="AM6" i="2"/>
  <c r="BD36" i="2"/>
  <c r="BT43" i="2"/>
  <c r="U9" i="2"/>
  <c r="AC7" i="2"/>
  <c r="L38" i="2"/>
  <c r="B12" i="2"/>
  <c r="H5" i="4" s="1"/>
  <c r="V37" i="2"/>
  <c r="V85" i="2"/>
  <c r="X18" i="2"/>
  <c r="AO18" i="2" s="1"/>
  <c r="BF18" i="2" s="1"/>
  <c r="CF16" i="2"/>
  <c r="CF42" i="2"/>
  <c r="AM67" i="2"/>
  <c r="AW64" i="2"/>
  <c r="CF62" i="2"/>
  <c r="CE29" i="2"/>
  <c r="AL57" i="2"/>
  <c r="X35" i="2"/>
  <c r="AO35" i="2" s="1"/>
  <c r="BF35" i="2" s="1"/>
  <c r="BT34" i="2"/>
  <c r="W63" i="2"/>
  <c r="AN63" i="2" s="1"/>
  <c r="W68" i="2"/>
  <c r="AN68" i="2" s="1"/>
  <c r="BE68" i="2" s="1"/>
  <c r="BV68" i="2" s="1"/>
  <c r="CG68" i="2" s="1"/>
  <c r="F68" i="2" s="1"/>
  <c r="W64" i="2"/>
  <c r="AN64" i="2" s="1"/>
  <c r="BE64" i="2" s="1"/>
  <c r="BV64" i="2" s="1"/>
  <c r="CG64" i="2" s="1"/>
  <c r="F64" i="2" s="1"/>
  <c r="BK73" i="2"/>
  <c r="BK74" i="2"/>
  <c r="CE83" i="2"/>
  <c r="CF83" i="2"/>
  <c r="AX16" i="1"/>
  <c r="BA16" i="1" s="1"/>
  <c r="BA15" i="1"/>
  <c r="AT84" i="2"/>
  <c r="BD84" i="2"/>
  <c r="V84" i="2"/>
  <c r="BQ25" i="2"/>
  <c r="R19" i="2"/>
  <c r="L28" i="2"/>
  <c r="L39" i="2"/>
  <c r="U65" i="2"/>
  <c r="R76" i="2"/>
  <c r="V5" i="2"/>
  <c r="AM16" i="2"/>
  <c r="CF19" i="2"/>
  <c r="V75" i="2"/>
  <c r="V86" i="2"/>
  <c r="AL18" i="2"/>
  <c r="BU29" i="2"/>
  <c r="AM36" i="2"/>
  <c r="CF39" i="2"/>
  <c r="AC44" i="2"/>
  <c r="BD57" i="2"/>
  <c r="BD79" i="2"/>
  <c r="CF87" i="2"/>
  <c r="BT18" i="2"/>
  <c r="BK59" i="2"/>
  <c r="BQ79" i="2"/>
  <c r="BT26" i="2"/>
  <c r="W62" i="2"/>
  <c r="AN62" i="2" s="1"/>
  <c r="BE62" i="2" s="1"/>
  <c r="BV62" i="2" s="1"/>
  <c r="CG62" i="2" s="1"/>
  <c r="F62" i="2" s="1"/>
  <c r="F3" i="4" s="1"/>
  <c r="BQ69" i="2"/>
  <c r="AI3" i="2"/>
  <c r="X7" i="2"/>
  <c r="AO7" i="2" s="1"/>
  <c r="BF7" i="2" s="1"/>
  <c r="BW7" i="2" s="1"/>
  <c r="CH7" i="2" s="1"/>
  <c r="O68" i="2"/>
  <c r="V4" i="2"/>
  <c r="AM8" i="2"/>
  <c r="BD8" i="2"/>
  <c r="V39" i="2"/>
  <c r="V65" i="2"/>
  <c r="CF17" i="2"/>
  <c r="AM28" i="2"/>
  <c r="AZ29" i="2"/>
  <c r="BC39" i="2"/>
  <c r="AM39" i="2"/>
  <c r="CF44" i="2"/>
  <c r="W49" i="2"/>
  <c r="AN49" i="2" s="1"/>
  <c r="BE49" i="2" s="1"/>
  <c r="BV49" i="2" s="1"/>
  <c r="CG49" i="2" s="1"/>
  <c r="F49" i="2" s="1"/>
  <c r="BD69" i="2"/>
  <c r="W69" i="2"/>
  <c r="AN69" i="2" s="1"/>
  <c r="BE69" i="2" s="1"/>
  <c r="BV69" i="2" s="1"/>
  <c r="CG69" i="2" s="1"/>
  <c r="F69" i="2" s="1"/>
  <c r="BQ39" i="2"/>
  <c r="AZ89" i="2"/>
  <c r="BE59" i="2"/>
  <c r="BV59" i="2" s="1"/>
  <c r="CG59" i="2" s="1"/>
  <c r="F59" i="2" s="1"/>
  <c r="V7" i="2"/>
  <c r="V59" i="2"/>
  <c r="CF52" i="2"/>
  <c r="BQ67" i="2"/>
  <c r="AT7" i="2"/>
  <c r="L84" i="2"/>
  <c r="AM19" i="2"/>
  <c r="W38" i="2"/>
  <c r="AN38" i="2" s="1"/>
  <c r="BE38" i="2" s="1"/>
  <c r="BV38" i="2" s="1"/>
  <c r="CG38" i="2" s="1"/>
  <c r="F38" i="2" s="1"/>
  <c r="AW59" i="2"/>
  <c r="AM57" i="2"/>
  <c r="CF58" i="2"/>
  <c r="CF59" i="2"/>
  <c r="BD65" i="2"/>
  <c r="AI74" i="2"/>
  <c r="AT27" i="2"/>
  <c r="AL38" i="2"/>
  <c r="CF96" i="2"/>
  <c r="CE96" i="2"/>
  <c r="AW93" i="2"/>
  <c r="AC86" i="2"/>
  <c r="AM86" i="2"/>
  <c r="AF16" i="1"/>
  <c r="AI16" i="1" s="1"/>
  <c r="AI15" i="1"/>
  <c r="X37" i="2"/>
  <c r="O7" i="2"/>
  <c r="U57" i="2"/>
  <c r="AC57" i="2"/>
  <c r="CE66" i="2"/>
  <c r="O4" i="2"/>
  <c r="V9" i="2"/>
  <c r="AM49" i="2"/>
  <c r="U43" i="2"/>
  <c r="U58" i="2"/>
  <c r="B32" i="2"/>
  <c r="H10" i="4" s="1"/>
  <c r="CF12" i="2"/>
  <c r="AL16" i="2"/>
  <c r="CB27" i="2"/>
  <c r="W37" i="2"/>
  <c r="AN37" i="2" s="1"/>
  <c r="BE37" i="2" s="1"/>
  <c r="BV37" i="2" s="1"/>
  <c r="CG37" i="2" s="1"/>
  <c r="F37" i="2" s="1"/>
  <c r="AM59" i="2"/>
  <c r="BT27" i="2"/>
  <c r="AZ69" i="2"/>
  <c r="CE88" i="2"/>
  <c r="BQ99" i="2"/>
  <c r="I99" i="2" s="1"/>
  <c r="X45" i="2"/>
  <c r="AO45" i="2" s="1"/>
  <c r="BF45" i="2" s="1"/>
  <c r="BW45" i="2" s="1"/>
  <c r="CH45" i="2" s="1"/>
  <c r="G45" i="2" s="1"/>
  <c r="CB66" i="2"/>
  <c r="AF87" i="2"/>
  <c r="W99" i="2"/>
  <c r="AN99" i="2" s="1"/>
  <c r="BE99" i="2" s="1"/>
  <c r="BV99" i="2" s="1"/>
  <c r="CG99" i="2" s="1"/>
  <c r="F99" i="2" s="1"/>
  <c r="BQ7" i="2"/>
  <c r="BQ16" i="2"/>
  <c r="I16" i="2" s="1"/>
  <c r="BU17" i="2"/>
  <c r="BK28" i="2"/>
  <c r="AW79" i="2"/>
  <c r="W15" i="2"/>
  <c r="W25" i="2"/>
  <c r="AN25" i="2" s="1"/>
  <c r="BE25" i="2" s="1"/>
  <c r="BV25" i="2" s="1"/>
  <c r="CG25" i="2" s="1"/>
  <c r="F25" i="2" s="1"/>
  <c r="BK55" i="2"/>
  <c r="I55" i="2" s="1"/>
  <c r="D3" i="5" s="1"/>
  <c r="BN66" i="2"/>
  <c r="W76" i="2"/>
  <c r="AN76" i="2" s="1"/>
  <c r="BE76" i="2" s="1"/>
  <c r="BV76" i="2" s="1"/>
  <c r="CG76" i="2" s="1"/>
  <c r="F76" i="2" s="1"/>
  <c r="BK77" i="2"/>
  <c r="AO74" i="2"/>
  <c r="BT94" i="2"/>
  <c r="I94" i="2" s="1"/>
  <c r="D16" i="5" s="1"/>
  <c r="Q52" i="1"/>
  <c r="AO69" i="1"/>
  <c r="BD98" i="2"/>
  <c r="AL28" i="2"/>
  <c r="BT29" i="2"/>
  <c r="AZ36" i="2"/>
  <c r="AZ38" i="2"/>
  <c r="AT57" i="2"/>
  <c r="BC59" i="2"/>
  <c r="BC88" i="2"/>
  <c r="AN83" i="2"/>
  <c r="BE83" i="2" s="1"/>
  <c r="X83" i="2"/>
  <c r="B34" i="1"/>
  <c r="E34" i="1" s="1"/>
  <c r="E33" i="1"/>
  <c r="W42" i="2"/>
  <c r="AN42" i="2" s="1"/>
  <c r="BE42" i="2" s="1"/>
  <c r="BV42" i="2" s="1"/>
  <c r="CG42" i="2" s="1"/>
  <c r="F42" i="2" s="1"/>
  <c r="F12" i="4" s="1"/>
  <c r="T16" i="1"/>
  <c r="N17" i="1" s="1"/>
  <c r="W15" i="1"/>
  <c r="CF72" i="2"/>
  <c r="BK19" i="2"/>
  <c r="I19" i="2" s="1"/>
  <c r="BU27" i="2"/>
  <c r="BQ28" i="2"/>
  <c r="AF37" i="2"/>
  <c r="CB57" i="2"/>
  <c r="BT58" i="2"/>
  <c r="AZ88" i="2"/>
  <c r="BK98" i="2"/>
  <c r="AZ99" i="2"/>
  <c r="AC99" i="2"/>
  <c r="BT5" i="2"/>
  <c r="AZ5" i="2"/>
  <c r="W23" i="2"/>
  <c r="AN23" i="2" s="1"/>
  <c r="BE23" i="2" s="1"/>
  <c r="BV23" i="2" s="1"/>
  <c r="CG23" i="2" s="1"/>
  <c r="F23" i="2" s="1"/>
  <c r="W48" i="2"/>
  <c r="AN48" i="2" s="1"/>
  <c r="BE48" i="2" s="1"/>
  <c r="BV48" i="2" s="1"/>
  <c r="CG48" i="2" s="1"/>
  <c r="F48" i="2" s="1"/>
  <c r="BQ43" i="2"/>
  <c r="BT45" i="2"/>
  <c r="BN75" i="2"/>
  <c r="W86" i="2"/>
  <c r="BK93" i="2"/>
  <c r="BT97" i="2"/>
  <c r="H34" i="1"/>
  <c r="K34" i="1" s="1"/>
  <c r="K33" i="1"/>
  <c r="K69" i="1"/>
  <c r="H70" i="1"/>
  <c r="K70" i="1" s="1"/>
  <c r="AC52" i="1"/>
  <c r="AF99" i="2"/>
  <c r="AW99" i="2"/>
  <c r="BE34" i="2"/>
  <c r="BV34" i="2" s="1"/>
  <c r="CG34" i="2" s="1"/>
  <c r="F34" i="2" s="1"/>
  <c r="BT33" i="2"/>
  <c r="BA51" i="1"/>
  <c r="AY52" i="1"/>
  <c r="BA52" i="1" s="1"/>
  <c r="AM98" i="2"/>
  <c r="CF99" i="2"/>
  <c r="BN18" i="2"/>
  <c r="BN36" i="2"/>
  <c r="BN38" i="2"/>
  <c r="CB49" i="2"/>
  <c r="X49" i="2"/>
  <c r="AO49" i="2" s="1"/>
  <c r="AI57" i="2"/>
  <c r="BQ58" i="2"/>
  <c r="AZ58" i="2"/>
  <c r="BQ88" i="2"/>
  <c r="BU98" i="2"/>
  <c r="AL48" i="2"/>
  <c r="BN46" i="2"/>
  <c r="I46" i="2" s="1"/>
  <c r="D47" i="5" s="1"/>
  <c r="W54" i="2"/>
  <c r="AN54" i="2" s="1"/>
  <c r="BE54" i="2" s="1"/>
  <c r="BV54" i="2" s="1"/>
  <c r="CG54" i="2" s="1"/>
  <c r="F54" i="2" s="1"/>
  <c r="BQ55" i="2"/>
  <c r="BQ68" i="2"/>
  <c r="W78" i="2"/>
  <c r="AN78" i="2" s="1"/>
  <c r="BE78" i="2" s="1"/>
  <c r="BV78" i="2" s="1"/>
  <c r="CG78" i="2" s="1"/>
  <c r="F78" i="2" s="1"/>
  <c r="W74" i="2"/>
  <c r="BT78" i="2"/>
  <c r="BQ77" i="2"/>
  <c r="BT93" i="2"/>
  <c r="AU51" i="1"/>
  <c r="AS52" i="1"/>
  <c r="AU52" i="1" s="1"/>
  <c r="AM88" i="2"/>
  <c r="BN17" i="2"/>
  <c r="BN27" i="2"/>
  <c r="AC27" i="2"/>
  <c r="AL36" i="2"/>
  <c r="AT37" i="2"/>
  <c r="I49" i="2"/>
  <c r="AT59" i="2"/>
  <c r="AL69" i="2"/>
  <c r="X69" i="2"/>
  <c r="AO69" i="2" s="1"/>
  <c r="BK6" i="2"/>
  <c r="AT13" i="2"/>
  <c r="AN67" i="2"/>
  <c r="BE67" i="2" s="1"/>
  <c r="BV67" i="2" s="1"/>
  <c r="CG67" i="2" s="1"/>
  <c r="F67" i="2" s="1"/>
  <c r="X73" i="2"/>
  <c r="AU33" i="1"/>
  <c r="BA33" i="1"/>
  <c r="AX34" i="1"/>
  <c r="BA34" i="1" s="1"/>
  <c r="AI33" i="1"/>
  <c r="AF34" i="1"/>
  <c r="BD94" i="2"/>
  <c r="BN97" i="2"/>
  <c r="BU62" i="2"/>
  <c r="W92" i="2"/>
  <c r="AN92" i="2" s="1"/>
  <c r="BE92" i="2" s="1"/>
  <c r="BV92" i="2" s="1"/>
  <c r="CG92" i="2" s="1"/>
  <c r="F92" i="2" s="1"/>
  <c r="F4" i="4" s="1"/>
  <c r="BG33" i="1"/>
  <c r="W32" i="2"/>
  <c r="AN32" i="2" s="1"/>
  <c r="BE32" i="2" s="1"/>
  <c r="BV32" i="2" s="1"/>
  <c r="CG32" i="2" s="1"/>
  <c r="F32" i="2" s="1"/>
  <c r="F10" i="4" s="1"/>
  <c r="S2" i="2"/>
  <c r="B2" i="2" s="1"/>
  <c r="H11" i="4" s="1"/>
  <c r="BN79" i="2"/>
  <c r="BT88" i="2"/>
  <c r="AZ98" i="2"/>
  <c r="CB99" i="2"/>
  <c r="AT99" i="2"/>
  <c r="BK5" i="2"/>
  <c r="W24" i="2"/>
  <c r="AN24" i="2" s="1"/>
  <c r="BE24" i="2" s="1"/>
  <c r="BV24" i="2" s="1"/>
  <c r="CG24" i="2" s="1"/>
  <c r="F24" i="2" s="1"/>
  <c r="CB25" i="2"/>
  <c r="BQ34" i="2"/>
  <c r="BT47" i="2"/>
  <c r="BK64" i="2"/>
  <c r="I64" i="2" s="1"/>
  <c r="D9" i="5" s="1"/>
  <c r="W73" i="2"/>
  <c r="AN73" i="2" s="1"/>
  <c r="BE73" i="2" s="1"/>
  <c r="BV73" i="2" s="1"/>
  <c r="CG73" i="2" s="1"/>
  <c r="F73" i="2" s="1"/>
  <c r="BN77" i="2"/>
  <c r="W85" i="2"/>
  <c r="AN85" i="2" s="1"/>
  <c r="BE85" i="2" s="1"/>
  <c r="BV85" i="2" s="1"/>
  <c r="CG85" i="2" s="1"/>
  <c r="F85" i="2" s="1"/>
  <c r="W95" i="2"/>
  <c r="AN95" i="2" s="1"/>
  <c r="BT95" i="2"/>
  <c r="I95" i="2" s="1"/>
  <c r="D14" i="5" s="1"/>
  <c r="BG322" i="1"/>
  <c r="AU16" i="1"/>
  <c r="AU69" i="1"/>
  <c r="AO16" i="1"/>
  <c r="Q70" i="1"/>
  <c r="CB4" i="2"/>
  <c r="BQ15" i="2"/>
  <c r="BU25" i="2"/>
  <c r="W56" i="2"/>
  <c r="AN56" i="2" s="1"/>
  <c r="BE56" i="2" s="1"/>
  <c r="BV56" i="2" s="1"/>
  <c r="CG56" i="2" s="1"/>
  <c r="F56" i="2" s="1"/>
  <c r="AL53" i="2"/>
  <c r="AZ63" i="2"/>
  <c r="BK66" i="2"/>
  <c r="BK76" i="2"/>
  <c r="X76" i="2"/>
  <c r="BD95" i="2"/>
  <c r="BA69" i="1"/>
  <c r="BG16" i="1"/>
  <c r="W69" i="1"/>
  <c r="Q34" i="1"/>
  <c r="E69" i="1"/>
  <c r="AC33" i="1"/>
  <c r="E16" i="1"/>
  <c r="K17" i="1" s="1"/>
  <c r="BQ54" i="2"/>
  <c r="W66" i="2"/>
  <c r="AN66" i="2" s="1"/>
  <c r="BE66" i="2" s="1"/>
  <c r="BV66" i="2" s="1"/>
  <c r="CG66" i="2" s="1"/>
  <c r="F66" i="2" s="1"/>
  <c r="BQ66" i="2"/>
  <c r="BN73" i="2"/>
  <c r="BQ75" i="2"/>
  <c r="BT83" i="2"/>
  <c r="BQ84" i="2"/>
  <c r="BN94" i="2"/>
  <c r="AN22" i="2"/>
  <c r="AO34" i="1"/>
  <c r="E51" i="1"/>
  <c r="B53" i="1" s="1"/>
  <c r="W77" i="2"/>
  <c r="AN77" i="2" s="1"/>
  <c r="BE77" i="2" s="1"/>
  <c r="BV77" i="2" s="1"/>
  <c r="CG77" i="2" s="1"/>
  <c r="F77" i="2" s="1"/>
  <c r="BQ83" i="2"/>
  <c r="BD92" i="2"/>
  <c r="W82" i="2"/>
  <c r="AN82" i="2" s="1"/>
  <c r="BE82" i="2" s="1"/>
  <c r="BV82" i="2" s="1"/>
  <c r="CG82" i="2" s="1"/>
  <c r="F82" i="2" s="1"/>
  <c r="F8" i="4" s="1"/>
  <c r="W72" i="2"/>
  <c r="AN72" i="2" s="1"/>
  <c r="W52" i="2"/>
  <c r="AN52" i="2" s="1"/>
  <c r="BE52" i="2" s="1"/>
  <c r="BV52" i="2" s="1"/>
  <c r="CG52" i="2" s="1"/>
  <c r="F52" i="2" s="1"/>
  <c r="F7" i="4" s="1"/>
  <c r="AC69" i="1"/>
  <c r="W12" i="2"/>
  <c r="AN12" i="2" s="1"/>
  <c r="BE12" i="2" s="1"/>
  <c r="BV12" i="2" s="1"/>
  <c r="CG12" i="2" s="1"/>
  <c r="F12" i="2" s="1"/>
  <c r="F5" i="4" s="1"/>
  <c r="AO52" i="1"/>
  <c r="BN93" i="2"/>
  <c r="BE95" i="2"/>
  <c r="BV95" i="2" s="1"/>
  <c r="CG95" i="2" s="1"/>
  <c r="F95" i="2" s="1"/>
  <c r="AT94" i="2"/>
  <c r="CF4" i="2"/>
  <c r="CF2" i="2"/>
  <c r="CB15" i="2"/>
  <c r="CB14" i="2"/>
  <c r="CB13" i="2"/>
  <c r="CF89" i="2"/>
  <c r="B82" i="2"/>
  <c r="H8" i="4" s="1"/>
  <c r="CB76" i="2"/>
  <c r="CB78" i="2"/>
  <c r="CB73" i="2"/>
  <c r="BN53" i="2"/>
  <c r="BN55" i="2"/>
  <c r="BN56" i="2"/>
  <c r="BN84" i="2"/>
  <c r="BN89" i="2"/>
  <c r="BN83" i="2"/>
  <c r="BU26" i="2"/>
  <c r="BN26" i="2"/>
  <c r="BN24" i="2"/>
  <c r="BN14" i="2"/>
  <c r="BN13" i="2"/>
  <c r="BN63" i="2"/>
  <c r="BN69" i="2"/>
  <c r="BN67" i="2"/>
  <c r="BE39" i="2"/>
  <c r="BV39" i="2" s="1"/>
  <c r="CG39" i="2" s="1"/>
  <c r="F39" i="2" s="1"/>
  <c r="AT39" i="2"/>
  <c r="BN39" i="2"/>
  <c r="BN33" i="2"/>
  <c r="BU33" i="2"/>
  <c r="BN35" i="2"/>
  <c r="CB55" i="2"/>
  <c r="CB56" i="2"/>
  <c r="CB67" i="2"/>
  <c r="B62" i="2"/>
  <c r="H3" i="4" s="1"/>
  <c r="CB63" i="2"/>
  <c r="AW96" i="2"/>
  <c r="AW76" i="2"/>
  <c r="BE72" i="2"/>
  <c r="BV72" i="2" s="1"/>
  <c r="CG72" i="2" s="1"/>
  <c r="F72" i="2" s="1"/>
  <c r="F6" i="4" s="1"/>
  <c r="AW67" i="2"/>
  <c r="AW88" i="2"/>
  <c r="AW84" i="2"/>
  <c r="BE84" i="2"/>
  <c r="AW3" i="2"/>
  <c r="AW4" i="2"/>
  <c r="BE22" i="2"/>
  <c r="BV22" i="2" s="1"/>
  <c r="CG22" i="2" s="1"/>
  <c r="F22" i="2" s="1"/>
  <c r="F9" i="4" s="1"/>
  <c r="AT75" i="2"/>
  <c r="AT78" i="2"/>
  <c r="AT56" i="2"/>
  <c r="AT55" i="2"/>
  <c r="AT66" i="2"/>
  <c r="AT63" i="2"/>
  <c r="BE63" i="2"/>
  <c r="BV63" i="2" s="1"/>
  <c r="CG63" i="2" s="1"/>
  <c r="F63" i="2" s="1"/>
  <c r="AT25" i="2"/>
  <c r="AT23" i="2"/>
  <c r="AT14" i="2"/>
  <c r="AT17" i="2"/>
  <c r="Z9" i="2"/>
  <c r="AT18" i="2"/>
  <c r="BD18" i="2"/>
  <c r="AM27" i="2"/>
  <c r="AF27" i="2"/>
  <c r="AM9" i="2"/>
  <c r="BD9" i="2"/>
  <c r="AM38" i="2"/>
  <c r="AM58" i="2"/>
  <c r="AC58" i="2"/>
  <c r="I59" i="2"/>
  <c r="X59" i="2"/>
  <c r="L59" i="2"/>
  <c r="X79" i="2"/>
  <c r="X29" i="2"/>
  <c r="AI38" i="2"/>
  <c r="X14" i="2"/>
  <c r="CF9" i="2"/>
  <c r="V16" i="2"/>
  <c r="W16" i="2"/>
  <c r="I18" i="2"/>
  <c r="X36" i="2"/>
  <c r="I38" i="2"/>
  <c r="X88" i="2"/>
  <c r="V8" i="2"/>
  <c r="W8" i="2"/>
  <c r="AI28" i="2"/>
  <c r="AO28" i="2"/>
  <c r="W18" i="2"/>
  <c r="V18" i="2"/>
  <c r="BD16" i="2"/>
  <c r="AT16" i="2"/>
  <c r="BF58" i="2"/>
  <c r="BE89" i="2"/>
  <c r="BV89" i="2" s="1"/>
  <c r="CG89" i="2" s="1"/>
  <c r="F89" i="2" s="1"/>
  <c r="X27" i="2"/>
  <c r="X89" i="2"/>
  <c r="W19" i="2"/>
  <c r="O19" i="2"/>
  <c r="BF17" i="2"/>
  <c r="BD29" i="2"/>
  <c r="AT29" i="2"/>
  <c r="V88" i="2"/>
  <c r="U88" i="2"/>
  <c r="BD39" i="2"/>
  <c r="CF79" i="2"/>
  <c r="BK17" i="2"/>
  <c r="BQ27" i="2"/>
  <c r="BT28" i="2"/>
  <c r="AN27" i="2"/>
  <c r="BE27" i="2" s="1"/>
  <c r="BV27" i="2" s="1"/>
  <c r="CG27" i="2" s="1"/>
  <c r="F27" i="2" s="1"/>
  <c r="AO38" i="2"/>
  <c r="I37" i="2"/>
  <c r="X39" i="2"/>
  <c r="AT79" i="2"/>
  <c r="W3" i="2"/>
  <c r="AN3" i="2" s="1"/>
  <c r="BE3" i="2" s="1"/>
  <c r="BV3" i="2" s="1"/>
  <c r="CG3" i="2" s="1"/>
  <c r="F3" i="2" s="1"/>
  <c r="CB17" i="2"/>
  <c r="BD28" i="2"/>
  <c r="AC38" i="2"/>
  <c r="AI36" i="2"/>
  <c r="AT36" i="2"/>
  <c r="W57" i="2"/>
  <c r="AT88" i="2"/>
  <c r="BD88" i="2"/>
  <c r="W88" i="2"/>
  <c r="AN88" i="2" s="1"/>
  <c r="BE88" i="2" s="1"/>
  <c r="BD89" i="2"/>
  <c r="AI99" i="2"/>
  <c r="AM99" i="2"/>
  <c r="BQ17" i="2"/>
  <c r="BC69" i="2"/>
  <c r="AI69" i="2"/>
  <c r="X98" i="2"/>
  <c r="BN5" i="2"/>
  <c r="CB18" i="2"/>
  <c r="BD27" i="2"/>
  <c r="BD49" i="2"/>
  <c r="BF57" i="2"/>
  <c r="BD58" i="2"/>
  <c r="BC28" i="2"/>
  <c r="BC38" i="2"/>
  <c r="AZ49" i="2"/>
  <c r="X99" i="2"/>
  <c r="AO15" i="2"/>
  <c r="BQ33" i="2"/>
  <c r="X33" i="2"/>
  <c r="W36" i="2"/>
  <c r="AN36" i="2" s="1"/>
  <c r="BE36" i="2" s="1"/>
  <c r="BV36" i="2" s="1"/>
  <c r="CG36" i="2" s="1"/>
  <c r="F36" i="2" s="1"/>
  <c r="AZ28" i="2"/>
  <c r="AW49" i="2"/>
  <c r="BU89" i="2"/>
  <c r="AF98" i="2"/>
  <c r="X3" i="2"/>
  <c r="AL17" i="2"/>
  <c r="CF57" i="2"/>
  <c r="AM69" i="2"/>
  <c r="W79" i="2"/>
  <c r="AN79" i="2" s="1"/>
  <c r="BE79" i="2" s="1"/>
  <c r="BV79" i="2" s="1"/>
  <c r="CG79" i="2" s="1"/>
  <c r="F79" i="2" s="1"/>
  <c r="AC69" i="2"/>
  <c r="BD38" i="2"/>
  <c r="CF36" i="2"/>
  <c r="BK27" i="2"/>
  <c r="BN28" i="2"/>
  <c r="BQ29" i="2"/>
  <c r="BC29" i="2"/>
  <c r="AT49" i="2"/>
  <c r="BE4" i="2"/>
  <c r="BV4" i="2" s="1"/>
  <c r="CG4" i="2" s="1"/>
  <c r="F4" i="2" s="1"/>
  <c r="X48" i="2"/>
  <c r="CB8" i="2"/>
  <c r="BN7" i="2"/>
  <c r="BN6" i="2"/>
  <c r="X13" i="2"/>
  <c r="BT23" i="2"/>
  <c r="BK26" i="2"/>
  <c r="BT25" i="2"/>
  <c r="X34" i="2"/>
  <c r="W43" i="2"/>
  <c r="W47" i="2"/>
  <c r="AN47" i="2" s="1"/>
  <c r="BE47" i="2" s="1"/>
  <c r="BV47" i="2" s="1"/>
  <c r="CG47" i="2" s="1"/>
  <c r="F47" i="2" s="1"/>
  <c r="W45" i="2"/>
  <c r="CB79" i="2"/>
  <c r="X4" i="2"/>
  <c r="Z4" i="2" s="1"/>
  <c r="AN14" i="2"/>
  <c r="BE14" i="2" s="1"/>
  <c r="BV14" i="2" s="1"/>
  <c r="CG14" i="2" s="1"/>
  <c r="F14" i="2" s="1"/>
  <c r="BK13" i="2"/>
  <c r="X25" i="2"/>
  <c r="AM79" i="2"/>
  <c r="AO43" i="2"/>
  <c r="CB88" i="2"/>
  <c r="BQ9" i="2"/>
  <c r="BQ89" i="2"/>
  <c r="W6" i="2"/>
  <c r="BQ4" i="2"/>
  <c r="X23" i="2"/>
  <c r="BQ26" i="2"/>
  <c r="X26" i="2"/>
  <c r="BT7" i="2"/>
  <c r="BQ13" i="2"/>
  <c r="BN15" i="2"/>
  <c r="I15" i="2" s="1"/>
  <c r="D6" i="5" s="1"/>
  <c r="BQ14" i="2"/>
  <c r="I47" i="2"/>
  <c r="D46" i="5" s="1"/>
  <c r="BN9" i="2"/>
  <c r="BJ88" i="2"/>
  <c r="BI88" i="2"/>
  <c r="BU88" i="2" s="1"/>
  <c r="W5" i="2"/>
  <c r="BT3" i="2"/>
  <c r="BQ5" i="2"/>
  <c r="BN23" i="2"/>
  <c r="BN25" i="2"/>
  <c r="X24" i="2"/>
  <c r="W35" i="2"/>
  <c r="BK33" i="2"/>
  <c r="X47" i="2"/>
  <c r="I54" i="2"/>
  <c r="D17" i="5" s="1"/>
  <c r="X54" i="2"/>
  <c r="X67" i="2"/>
  <c r="BK48" i="2"/>
  <c r="I48" i="2" s="1"/>
  <c r="D43" i="5" s="1"/>
  <c r="BQ45" i="2"/>
  <c r="X56" i="2"/>
  <c r="X55" i="2"/>
  <c r="X65" i="2"/>
  <c r="X64" i="2"/>
  <c r="X77" i="2"/>
  <c r="BT6" i="2"/>
  <c r="I6" i="2" s="1"/>
  <c r="D36" i="5" s="1"/>
  <c r="BN4" i="2"/>
  <c r="X46" i="2"/>
  <c r="BN43" i="2"/>
  <c r="X53" i="2"/>
  <c r="X78" i="2"/>
  <c r="X75" i="2"/>
  <c r="CE4" i="2"/>
  <c r="X63" i="2"/>
  <c r="BN3" i="2"/>
  <c r="I24" i="2"/>
  <c r="D11" i="5" s="1"/>
  <c r="BK45" i="2"/>
  <c r="X68" i="2"/>
  <c r="X97" i="2"/>
  <c r="AO96" i="2"/>
  <c r="BK86" i="2"/>
  <c r="X85" i="2"/>
  <c r="W93" i="2"/>
  <c r="AN93" i="2" s="1"/>
  <c r="BE93" i="2" s="1"/>
  <c r="BV93" i="2" s="1"/>
  <c r="CG93" i="2" s="1"/>
  <c r="F93" i="2" s="1"/>
  <c r="W94" i="2"/>
  <c r="AN94" i="2" s="1"/>
  <c r="BE94" i="2" s="1"/>
  <c r="BV94" i="2" s="1"/>
  <c r="CG94" i="2" s="1"/>
  <c r="F94" i="2" s="1"/>
  <c r="W96" i="2"/>
  <c r="BQ97" i="2"/>
  <c r="BK75" i="2"/>
  <c r="X87" i="2"/>
  <c r="BQ86" i="2"/>
  <c r="X93" i="2"/>
  <c r="X95" i="2"/>
  <c r="BJ83" i="2"/>
  <c r="BI83" i="2"/>
  <c r="BU83" i="2" s="1"/>
  <c r="BJ84" i="2"/>
  <c r="BI84" i="2"/>
  <c r="BU84" i="2" s="1"/>
  <c r="X66" i="2"/>
  <c r="AO84" i="2"/>
  <c r="X94" i="2"/>
  <c r="BK87" i="2"/>
  <c r="I87" i="2" s="1"/>
  <c r="D33" i="5" s="1"/>
  <c r="BK97" i="2"/>
  <c r="BG304" i="1"/>
  <c r="BG52" i="1"/>
  <c r="K82" i="2"/>
  <c r="K52" i="1"/>
  <c r="AC16" i="1"/>
  <c r="BG34" i="1"/>
  <c r="AI34" i="1"/>
  <c r="Q62" i="2"/>
  <c r="R62" i="2" s="1"/>
  <c r="BD70" i="1"/>
  <c r="BG70" i="1" s="1"/>
  <c r="AF70" i="1"/>
  <c r="AI70" i="1" s="1"/>
  <c r="Z70" i="1"/>
  <c r="AC70" i="1" s="1"/>
  <c r="AL70" i="1"/>
  <c r="AO70" i="1" s="1"/>
  <c r="AY70" i="1"/>
  <c r="BA70" i="1" s="1"/>
  <c r="AR34" i="1"/>
  <c r="U70" i="1"/>
  <c r="T34" i="1"/>
  <c r="B70" i="1"/>
  <c r="AA34" i="1"/>
  <c r="AC34" i="1" s="1"/>
  <c r="U52" i="1"/>
  <c r="W52" i="1" s="1"/>
  <c r="BG51" i="1"/>
  <c r="Q51" i="1"/>
  <c r="AC51" i="1"/>
  <c r="K51" i="1"/>
  <c r="AR70" i="1"/>
  <c r="AU70" i="1" s="1"/>
  <c r="BF5" i="2"/>
  <c r="AZ3" i="2"/>
  <c r="AW23" i="2"/>
  <c r="AW24" i="2"/>
  <c r="I8" i="2"/>
  <c r="BC8" i="2"/>
  <c r="AL4" i="2"/>
  <c r="I56" i="2" l="1"/>
  <c r="D5" i="5" s="1"/>
  <c r="I67" i="2"/>
  <c r="D25" i="5" s="1"/>
  <c r="I76" i="2"/>
  <c r="D21" i="5" s="1"/>
  <c r="I17" i="2"/>
  <c r="I35" i="2"/>
  <c r="D19" i="5" s="1"/>
  <c r="I58" i="2"/>
  <c r="Q2" i="2"/>
  <c r="R2" i="2" s="1"/>
  <c r="I63" i="2"/>
  <c r="D4" i="5" s="1"/>
  <c r="V2" i="2"/>
  <c r="I43" i="2"/>
  <c r="D30" i="5" s="1"/>
  <c r="H17" i="1"/>
  <c r="K18" i="1" s="1"/>
  <c r="I17" i="1"/>
  <c r="J17" i="1"/>
  <c r="Z28" i="2"/>
  <c r="W2" i="2"/>
  <c r="AN2" i="2" s="1"/>
  <c r="BE2" i="2" s="1"/>
  <c r="BV2" i="2" s="1"/>
  <c r="CG2" i="2" s="1"/>
  <c r="F2" i="2" s="1"/>
  <c r="F11" i="4" s="1"/>
  <c r="Q42" i="2"/>
  <c r="R42" i="2" s="1"/>
  <c r="I75" i="2"/>
  <c r="D22" i="5" s="1"/>
  <c r="W16" i="1"/>
  <c r="AN17" i="2"/>
  <c r="AQ9" i="2"/>
  <c r="BF9" i="2"/>
  <c r="I78" i="2"/>
  <c r="D13" i="5" s="1"/>
  <c r="I36" i="2"/>
  <c r="I66" i="2"/>
  <c r="D39" i="5" s="1"/>
  <c r="I5" i="2"/>
  <c r="D32" i="5" s="1"/>
  <c r="I77" i="2"/>
  <c r="D35" i="5" s="1"/>
  <c r="Z7" i="2"/>
  <c r="AQ7" i="2"/>
  <c r="Z84" i="2"/>
  <c r="I25" i="2"/>
  <c r="D31" i="5" s="1"/>
  <c r="I7" i="2"/>
  <c r="Z69" i="2"/>
  <c r="I53" i="2"/>
  <c r="D7" i="5" s="1"/>
  <c r="I3" i="2"/>
  <c r="D20" i="5" s="1"/>
  <c r="I96" i="2"/>
  <c r="D18" i="5" s="1"/>
  <c r="I57" i="2"/>
  <c r="Z44" i="2"/>
  <c r="AF53" i="1"/>
  <c r="AH53" i="1"/>
  <c r="Q32" i="2"/>
  <c r="R32" i="2" s="1"/>
  <c r="AG53" i="1"/>
  <c r="AI53" i="1"/>
  <c r="AN58" i="2"/>
  <c r="Z58" i="2"/>
  <c r="I45" i="2"/>
  <c r="D42" i="5" s="1"/>
  <c r="I4" i="2"/>
  <c r="D41" i="5" s="1"/>
  <c r="I29" i="2"/>
  <c r="I39" i="2"/>
  <c r="I73" i="2"/>
  <c r="D10" i="5" s="1"/>
  <c r="AO44" i="2"/>
  <c r="BF44" i="2" s="1"/>
  <c r="I68" i="2"/>
  <c r="D34" i="5" s="1"/>
  <c r="I27" i="2"/>
  <c r="O17" i="1"/>
  <c r="P17" i="1"/>
  <c r="I33" i="2"/>
  <c r="D26" i="5" s="1"/>
  <c r="Z49" i="2"/>
  <c r="D53" i="1"/>
  <c r="BK85" i="2"/>
  <c r="I85" i="2" s="1"/>
  <c r="D27" i="5" s="1"/>
  <c r="O71" i="1"/>
  <c r="AO4" i="2"/>
  <c r="I69" i="2"/>
  <c r="I28" i="2"/>
  <c r="C53" i="1"/>
  <c r="N92" i="2"/>
  <c r="O92" i="2" s="1"/>
  <c r="H35" i="1"/>
  <c r="I35" i="1"/>
  <c r="J35" i="1"/>
  <c r="K35" i="1"/>
  <c r="Q52" i="2"/>
  <c r="R52" i="2" s="1"/>
  <c r="AT53" i="1"/>
  <c r="AR53" i="1"/>
  <c r="AS53" i="1"/>
  <c r="AU53" i="1"/>
  <c r="N52" i="2"/>
  <c r="O52" i="2" s="1"/>
  <c r="C35" i="1"/>
  <c r="E35" i="1"/>
  <c r="D35" i="1"/>
  <c r="B35" i="1"/>
  <c r="AN17" i="1"/>
  <c r="AM17" i="1"/>
  <c r="AO17" i="1"/>
  <c r="AL17" i="1"/>
  <c r="I14" i="2"/>
  <c r="D2" i="5" s="1"/>
  <c r="I26" i="2"/>
  <c r="D15" i="5" s="1"/>
  <c r="AS17" i="1"/>
  <c r="AT17" i="1"/>
  <c r="AU17" i="1"/>
  <c r="AR17" i="1"/>
  <c r="AO73" i="2"/>
  <c r="Z73" i="2"/>
  <c r="AN86" i="2"/>
  <c r="Z86" i="2"/>
  <c r="AO83" i="2"/>
  <c r="Z83" i="2"/>
  <c r="I97" i="2"/>
  <c r="D24" i="5" s="1"/>
  <c r="BY7" i="2"/>
  <c r="N32" i="2"/>
  <c r="O32" i="2" s="1"/>
  <c r="AM35" i="1"/>
  <c r="AN35" i="1"/>
  <c r="K72" i="2"/>
  <c r="L72" i="2" s="1"/>
  <c r="BD17" i="1"/>
  <c r="BG17" i="1"/>
  <c r="BE17" i="1"/>
  <c r="BF17" i="1"/>
  <c r="T52" i="2"/>
  <c r="U52" i="2" s="1"/>
  <c r="J71" i="1"/>
  <c r="I71" i="1"/>
  <c r="AO37" i="2"/>
  <c r="Z37" i="2"/>
  <c r="Z38" i="2"/>
  <c r="N12" i="2"/>
  <c r="O35" i="1"/>
  <c r="P35" i="1"/>
  <c r="BF74" i="2"/>
  <c r="BW74" i="2" s="1"/>
  <c r="I9" i="2"/>
  <c r="K92" i="2"/>
  <c r="L92" i="2" s="1"/>
  <c r="AX17" i="1"/>
  <c r="AY17" i="1"/>
  <c r="AZ17" i="1"/>
  <c r="BA17" i="1"/>
  <c r="BA18" i="1" s="1"/>
  <c r="Q12" i="2"/>
  <c r="R12" i="2" s="1"/>
  <c r="AM53" i="1"/>
  <c r="AN53" i="1"/>
  <c r="AO53" i="1"/>
  <c r="AL53" i="1"/>
  <c r="K62" i="2"/>
  <c r="BH7" i="2"/>
  <c r="CD32" i="2"/>
  <c r="CE32" i="2" s="1"/>
  <c r="Q72" i="2"/>
  <c r="R72" i="2" s="1"/>
  <c r="AY53" i="1"/>
  <c r="AZ53" i="1"/>
  <c r="AX53" i="1"/>
  <c r="K52" i="2"/>
  <c r="AF17" i="1"/>
  <c r="AG17" i="1"/>
  <c r="AH17" i="1"/>
  <c r="I86" i="2"/>
  <c r="D37" i="5" s="1"/>
  <c r="K2" i="2"/>
  <c r="L2" i="2" s="1"/>
  <c r="D17" i="1"/>
  <c r="E17" i="1"/>
  <c r="B17" i="1"/>
  <c r="C17" i="1"/>
  <c r="AO76" i="2"/>
  <c r="Z76" i="2"/>
  <c r="AN74" i="2"/>
  <c r="BE74" i="2" s="1"/>
  <c r="BV74" i="2" s="1"/>
  <c r="CG74" i="2" s="1"/>
  <c r="F74" i="2" s="1"/>
  <c r="Z74" i="2"/>
  <c r="AN15" i="2"/>
  <c r="BE15" i="2" s="1"/>
  <c r="BV15" i="2" s="1"/>
  <c r="CG15" i="2" s="1"/>
  <c r="F15" i="2" s="1"/>
  <c r="Z15" i="2"/>
  <c r="I23" i="2"/>
  <c r="D29" i="5" s="1"/>
  <c r="I13" i="2"/>
  <c r="D8" i="5" s="1"/>
  <c r="I93" i="2"/>
  <c r="D12" i="5" s="1"/>
  <c r="T12" i="2"/>
  <c r="U12" i="2" s="1"/>
  <c r="P71" i="1"/>
  <c r="N71" i="1"/>
  <c r="BW86" i="2"/>
  <c r="I89" i="2"/>
  <c r="Q92" i="2"/>
  <c r="T53" i="1"/>
  <c r="U53" i="1"/>
  <c r="V53" i="1"/>
  <c r="W53" i="1"/>
  <c r="K42" i="2"/>
  <c r="Z17" i="1"/>
  <c r="AI17" i="1"/>
  <c r="AC17" i="1"/>
  <c r="AA17" i="1"/>
  <c r="AB17" i="1"/>
  <c r="AO66" i="2"/>
  <c r="Z66" i="2"/>
  <c r="T92" i="2"/>
  <c r="U92" i="2" s="1"/>
  <c r="AX71" i="1"/>
  <c r="AY71" i="1"/>
  <c r="AZ71" i="1"/>
  <c r="BA71" i="1"/>
  <c r="AO59" i="2"/>
  <c r="Z59" i="2"/>
  <c r="BK84" i="2"/>
  <c r="I84" i="2" s="1"/>
  <c r="D23" i="5" s="1"/>
  <c r="AN16" i="2"/>
  <c r="Z16" i="2"/>
  <c r="AO53" i="2"/>
  <c r="Z53" i="2"/>
  <c r="AN45" i="2"/>
  <c r="Z45" i="2"/>
  <c r="AN57" i="2"/>
  <c r="Z57" i="2"/>
  <c r="AO89" i="2"/>
  <c r="Z89" i="2"/>
  <c r="BF28" i="2"/>
  <c r="AQ28" i="2"/>
  <c r="E70" i="1"/>
  <c r="H71" i="1"/>
  <c r="AO46" i="2"/>
  <c r="Z46" i="2"/>
  <c r="AO64" i="2"/>
  <c r="Z64" i="2"/>
  <c r="AO34" i="2"/>
  <c r="Z34" i="2"/>
  <c r="AQ69" i="2"/>
  <c r="BF69" i="2"/>
  <c r="AO27" i="2"/>
  <c r="Z27" i="2"/>
  <c r="BW16" i="2"/>
  <c r="AN8" i="2"/>
  <c r="Z8" i="2"/>
  <c r="BF49" i="2"/>
  <c r="AQ49" i="2"/>
  <c r="L82" i="2"/>
  <c r="AO33" i="2"/>
  <c r="Z33" i="2"/>
  <c r="AO36" i="2"/>
  <c r="Z36" i="2"/>
  <c r="T82" i="2"/>
  <c r="U82" i="2" s="1"/>
  <c r="BD71" i="1"/>
  <c r="BE71" i="1"/>
  <c r="BF71" i="1"/>
  <c r="BG71" i="1"/>
  <c r="T72" i="2"/>
  <c r="U72" i="2" s="1"/>
  <c r="AT71" i="1"/>
  <c r="AU71" i="1"/>
  <c r="AR71" i="1"/>
  <c r="AS71" i="1"/>
  <c r="BF96" i="2"/>
  <c r="AO65" i="2"/>
  <c r="Z65" i="2"/>
  <c r="AN5" i="2"/>
  <c r="Z5" i="2"/>
  <c r="AO23" i="2"/>
  <c r="Z23" i="2"/>
  <c r="BF43" i="2"/>
  <c r="BV84" i="2"/>
  <c r="CG84" i="2" s="1"/>
  <c r="F84" i="2" s="1"/>
  <c r="BW35" i="2"/>
  <c r="AO29" i="2"/>
  <c r="Z29" i="2"/>
  <c r="K32" i="2"/>
  <c r="V17" i="1"/>
  <c r="Q17" i="1"/>
  <c r="T17" i="1"/>
  <c r="U17" i="1"/>
  <c r="W17" i="1"/>
  <c r="AO93" i="2"/>
  <c r="Z93" i="2"/>
  <c r="T62" i="2"/>
  <c r="U62" i="2" s="1"/>
  <c r="AF71" i="1"/>
  <c r="AG71" i="1"/>
  <c r="AH71" i="1"/>
  <c r="AI71" i="1"/>
  <c r="Q82" i="2"/>
  <c r="R82" i="2" s="1"/>
  <c r="BF53" i="1"/>
  <c r="BG53" i="1"/>
  <c r="BD53" i="1"/>
  <c r="BA53" i="1"/>
  <c r="BE53" i="1"/>
  <c r="AO56" i="2"/>
  <c r="Z56" i="2"/>
  <c r="AO26" i="2"/>
  <c r="Z26" i="2"/>
  <c r="AA53" i="1"/>
  <c r="AB53" i="1"/>
  <c r="AC53" i="1"/>
  <c r="Z53" i="1"/>
  <c r="N62" i="2"/>
  <c r="O62" i="2" s="1"/>
  <c r="AX35" i="1"/>
  <c r="AY35" i="1"/>
  <c r="AZ35" i="1"/>
  <c r="BA35" i="1"/>
  <c r="AO78" i="2"/>
  <c r="Z78" i="2"/>
  <c r="AO67" i="2"/>
  <c r="Z67" i="2"/>
  <c r="AN35" i="2"/>
  <c r="Z35" i="2"/>
  <c r="BV83" i="2"/>
  <c r="CG83" i="2" s="1"/>
  <c r="F83" i="2" s="1"/>
  <c r="BF15" i="2"/>
  <c r="AQ15" i="2"/>
  <c r="AO98" i="2"/>
  <c r="Z98" i="2"/>
  <c r="AO39" i="2"/>
  <c r="Z39" i="2"/>
  <c r="AO88" i="2"/>
  <c r="Z88" i="2"/>
  <c r="AO14" i="2"/>
  <c r="Z14" i="2"/>
  <c r="AO47" i="2"/>
  <c r="Z47" i="2"/>
  <c r="AO3" i="2"/>
  <c r="Z3" i="2"/>
  <c r="AQ38" i="2"/>
  <c r="BF38" i="2"/>
  <c r="AO85" i="2"/>
  <c r="Z85" i="2"/>
  <c r="AO25" i="2"/>
  <c r="Z25" i="2"/>
  <c r="W34" i="1"/>
  <c r="N35" i="1"/>
  <c r="AO87" i="2"/>
  <c r="Z87" i="2"/>
  <c r="AO68" i="2"/>
  <c r="Z68" i="2"/>
  <c r="AU34" i="1"/>
  <c r="AL35" i="1"/>
  <c r="L22" i="2"/>
  <c r="BK83" i="2"/>
  <c r="I83" i="2" s="1"/>
  <c r="D28" i="5" s="1"/>
  <c r="AO97" i="2"/>
  <c r="Z97" i="2"/>
  <c r="N53" i="1"/>
  <c r="O53" i="1"/>
  <c r="P53" i="1"/>
  <c r="Q53" i="1"/>
  <c r="N42" i="2"/>
  <c r="O42" i="2" s="1"/>
  <c r="AF35" i="1"/>
  <c r="AG35" i="1"/>
  <c r="AH35" i="1"/>
  <c r="AI35" i="1"/>
  <c r="N72" i="2"/>
  <c r="BD35" i="1"/>
  <c r="BE35" i="1"/>
  <c r="BF35" i="1"/>
  <c r="BG35" i="1"/>
  <c r="Q22" i="2"/>
  <c r="R22" i="2" s="1"/>
  <c r="J53" i="1"/>
  <c r="K53" i="1"/>
  <c r="H53" i="1"/>
  <c r="E53" i="1"/>
  <c r="I53" i="1"/>
  <c r="AO94" i="2"/>
  <c r="Z94" i="2"/>
  <c r="AO95" i="2"/>
  <c r="Z95" i="2"/>
  <c r="AN96" i="2"/>
  <c r="BE96" i="2" s="1"/>
  <c r="BV96" i="2" s="1"/>
  <c r="CG96" i="2" s="1"/>
  <c r="F96" i="2" s="1"/>
  <c r="Z96" i="2"/>
  <c r="AO24" i="2"/>
  <c r="Z24" i="2"/>
  <c r="BK88" i="2"/>
  <c r="I88" i="2" s="1"/>
  <c r="AO48" i="2"/>
  <c r="Z48" i="2"/>
  <c r="AO99" i="2"/>
  <c r="Z99" i="2"/>
  <c r="BV88" i="2"/>
  <c r="CG88" i="2" s="1"/>
  <c r="F88" i="2" s="1"/>
  <c r="BW17" i="2"/>
  <c r="BW58" i="2"/>
  <c r="T42" i="2"/>
  <c r="U42" i="2" s="1"/>
  <c r="AC71" i="1"/>
  <c r="Z71" i="1"/>
  <c r="AA71" i="1"/>
  <c r="AB71" i="1"/>
  <c r="CA32" i="2"/>
  <c r="CB32" i="2" s="1"/>
  <c r="AO77" i="2"/>
  <c r="Z77" i="2"/>
  <c r="BW57" i="2"/>
  <c r="AN19" i="2"/>
  <c r="Z19" i="2"/>
  <c r="N2" i="2"/>
  <c r="Z35" i="1"/>
  <c r="AA35" i="1"/>
  <c r="AB35" i="1"/>
  <c r="AC35" i="1"/>
  <c r="AO75" i="2"/>
  <c r="Z75" i="2"/>
  <c r="AN43" i="2"/>
  <c r="BE43" i="2" s="1"/>
  <c r="BV43" i="2" s="1"/>
  <c r="CG43" i="2" s="1"/>
  <c r="F43" i="2" s="1"/>
  <c r="Z43" i="2"/>
  <c r="AO63" i="2"/>
  <c r="Z63" i="2"/>
  <c r="T22" i="2"/>
  <c r="U22" i="2" s="1"/>
  <c r="AL71" i="1"/>
  <c r="AM71" i="1"/>
  <c r="AN71" i="1"/>
  <c r="AO71" i="1"/>
  <c r="W70" i="1"/>
  <c r="L62" i="2"/>
  <c r="BF84" i="2"/>
  <c r="AQ84" i="2"/>
  <c r="AO55" i="2"/>
  <c r="Z55" i="2"/>
  <c r="AO54" i="2"/>
  <c r="Z54" i="2"/>
  <c r="AN6" i="2"/>
  <c r="Z6" i="2"/>
  <c r="AO13" i="2"/>
  <c r="Z13" i="2"/>
  <c r="AN18" i="2"/>
  <c r="Z18" i="2"/>
  <c r="AO79" i="2"/>
  <c r="Z79" i="2"/>
  <c r="BW19" i="2"/>
  <c r="BW18" i="2"/>
  <c r="CH6" i="2"/>
  <c r="BW5" i="2"/>
  <c r="BW8" i="2"/>
  <c r="G7" i="2"/>
  <c r="H7" i="2" s="1"/>
  <c r="CJ7" i="2"/>
  <c r="AQ44" i="2" l="1"/>
  <c r="BE17" i="2"/>
  <c r="AQ17" i="2"/>
  <c r="AI54" i="1"/>
  <c r="BH9" i="2"/>
  <c r="BW9" i="2"/>
  <c r="AQ4" i="2"/>
  <c r="BF4" i="2"/>
  <c r="Q18" i="1"/>
  <c r="AU18" i="1"/>
  <c r="BE58" i="2"/>
  <c r="AQ58" i="2"/>
  <c r="E54" i="1"/>
  <c r="AQ74" i="2"/>
  <c r="E18" i="1"/>
  <c r="E19" i="1" s="1"/>
  <c r="AO54" i="1"/>
  <c r="AC72" i="1"/>
  <c r="CH86" i="2"/>
  <c r="O12" i="2"/>
  <c r="X12" i="2"/>
  <c r="AO18" i="1"/>
  <c r="AQ73" i="2"/>
  <c r="BF73" i="2"/>
  <c r="X62" i="2"/>
  <c r="Z62" i="2" s="1"/>
  <c r="C14" i="3" s="1"/>
  <c r="BG18" i="1"/>
  <c r="BG19" i="1" s="1"/>
  <c r="BF83" i="2"/>
  <c r="AQ83" i="2"/>
  <c r="BA54" i="1"/>
  <c r="AQ37" i="2"/>
  <c r="BF37" i="2"/>
  <c r="L52" i="2"/>
  <c r="X52" i="2"/>
  <c r="BH74" i="2"/>
  <c r="AQ76" i="2"/>
  <c r="BF76" i="2"/>
  <c r="BE86" i="2"/>
  <c r="AQ86" i="2"/>
  <c r="K36" i="1"/>
  <c r="AI18" i="1"/>
  <c r="K19" i="1"/>
  <c r="E36" i="1"/>
  <c r="AU54" i="1"/>
  <c r="BW84" i="2"/>
  <c r="BH84" i="2"/>
  <c r="AO72" i="1"/>
  <c r="BF14" i="2"/>
  <c r="AQ14" i="2"/>
  <c r="BF34" i="2"/>
  <c r="AQ34" i="2"/>
  <c r="BF54" i="2"/>
  <c r="AQ54" i="2"/>
  <c r="AQ24" i="2"/>
  <c r="BF24" i="2"/>
  <c r="N82" i="2"/>
  <c r="AO35" i="1"/>
  <c r="AO36" i="1" s="1"/>
  <c r="AS35" i="1"/>
  <c r="AT35" i="1"/>
  <c r="AR35" i="1"/>
  <c r="AU35" i="1"/>
  <c r="BF25" i="2"/>
  <c r="AQ25" i="2"/>
  <c r="BG72" i="1"/>
  <c r="CH16" i="2"/>
  <c r="BW44" i="2"/>
  <c r="BH44" i="2"/>
  <c r="BW28" i="2"/>
  <c r="BH28" i="2"/>
  <c r="BE45" i="2"/>
  <c r="AQ45" i="2"/>
  <c r="BE6" i="2"/>
  <c r="AQ6" i="2"/>
  <c r="N22" i="2"/>
  <c r="U35" i="1"/>
  <c r="V35" i="1"/>
  <c r="W35" i="1"/>
  <c r="Q35" i="1"/>
  <c r="Q36" i="1" s="1"/>
  <c r="T35" i="1"/>
  <c r="BW15" i="2"/>
  <c r="BH15" i="2"/>
  <c r="CH17" i="2"/>
  <c r="BE19" i="2"/>
  <c r="AQ19" i="2"/>
  <c r="AU72" i="1"/>
  <c r="BE18" i="2"/>
  <c r="AQ18" i="2"/>
  <c r="BF55" i="2"/>
  <c r="AQ55" i="2"/>
  <c r="T32" i="2"/>
  <c r="U32" i="2" s="1"/>
  <c r="T71" i="1"/>
  <c r="Q71" i="1"/>
  <c r="Q72" i="1" s="1"/>
  <c r="U71" i="1"/>
  <c r="V71" i="1"/>
  <c r="W71" i="1"/>
  <c r="AI36" i="1"/>
  <c r="BF97" i="2"/>
  <c r="AQ97" i="2"/>
  <c r="BE35" i="2"/>
  <c r="AQ35" i="2"/>
  <c r="W18" i="1"/>
  <c r="BE5" i="2"/>
  <c r="AQ5" i="2"/>
  <c r="BA72" i="1"/>
  <c r="BE8" i="2"/>
  <c r="AQ8" i="2"/>
  <c r="T2" i="2"/>
  <c r="U2" i="2" s="1"/>
  <c r="B71" i="1"/>
  <c r="C71" i="1"/>
  <c r="D71" i="1"/>
  <c r="E71" i="1"/>
  <c r="K71" i="1"/>
  <c r="K72" i="1" s="1"/>
  <c r="BF66" i="2"/>
  <c r="AQ66" i="2"/>
  <c r="BF94" i="2"/>
  <c r="AQ94" i="2"/>
  <c r="BF88" i="2"/>
  <c r="AQ88" i="2"/>
  <c r="CH57" i="2"/>
  <c r="BF99" i="2"/>
  <c r="AQ99" i="2"/>
  <c r="BF68" i="2"/>
  <c r="AQ68" i="2"/>
  <c r="BF85" i="2"/>
  <c r="AQ85" i="2"/>
  <c r="AQ39" i="2"/>
  <c r="BF39" i="2"/>
  <c r="BA36" i="1"/>
  <c r="CH35" i="2"/>
  <c r="AQ27" i="2"/>
  <c r="BF27" i="2"/>
  <c r="BF64" i="2"/>
  <c r="AQ64" i="2"/>
  <c r="BF89" i="2"/>
  <c r="AQ89" i="2"/>
  <c r="BF53" i="2"/>
  <c r="AQ53" i="2"/>
  <c r="W54" i="1"/>
  <c r="BE16" i="2"/>
  <c r="AQ16" i="2"/>
  <c r="BF56" i="2"/>
  <c r="AQ56" i="2"/>
  <c r="AQ23" i="2"/>
  <c r="BF23" i="2"/>
  <c r="BF33" i="2"/>
  <c r="AQ33" i="2"/>
  <c r="BF47" i="2"/>
  <c r="AQ47" i="2"/>
  <c r="BF13" i="2"/>
  <c r="AQ13" i="2"/>
  <c r="K54" i="1"/>
  <c r="BG36" i="1"/>
  <c r="BW38" i="2"/>
  <c r="BH38" i="2"/>
  <c r="BF67" i="2"/>
  <c r="AQ67" i="2"/>
  <c r="BG54" i="1"/>
  <c r="BG55" i="1" s="1"/>
  <c r="AI72" i="1"/>
  <c r="BF65" i="2"/>
  <c r="AQ65" i="2"/>
  <c r="CH74" i="2"/>
  <c r="BY74" i="2"/>
  <c r="BH69" i="2"/>
  <c r="BW69" i="2"/>
  <c r="R92" i="2"/>
  <c r="X92" i="2"/>
  <c r="BF75" i="2"/>
  <c r="AQ75" i="2"/>
  <c r="AQ3" i="2"/>
  <c r="BF3" i="2"/>
  <c r="BF93" i="2"/>
  <c r="AQ93" i="2"/>
  <c r="BF79" i="2"/>
  <c r="AQ79" i="2"/>
  <c r="Q54" i="1"/>
  <c r="BF29" i="2"/>
  <c r="AQ29" i="2"/>
  <c r="BF63" i="2"/>
  <c r="AQ63" i="2"/>
  <c r="CH18" i="2"/>
  <c r="AC36" i="1"/>
  <c r="CH19" i="2"/>
  <c r="O2" i="2"/>
  <c r="BF77" i="2"/>
  <c r="AQ77" i="2"/>
  <c r="BF48" i="2"/>
  <c r="AQ48" i="2"/>
  <c r="O72" i="2"/>
  <c r="X72" i="2"/>
  <c r="BF87" i="2"/>
  <c r="AQ87" i="2"/>
  <c r="AQ98" i="2"/>
  <c r="BF98" i="2"/>
  <c r="AQ43" i="2"/>
  <c r="AQ96" i="2"/>
  <c r="BW49" i="2"/>
  <c r="BH49" i="2"/>
  <c r="BF46" i="2"/>
  <c r="AQ46" i="2"/>
  <c r="BE57" i="2"/>
  <c r="AQ57" i="2"/>
  <c r="BF59" i="2"/>
  <c r="AQ59" i="2"/>
  <c r="AC18" i="1"/>
  <c r="CH58" i="2"/>
  <c r="BF95" i="2"/>
  <c r="AQ95" i="2"/>
  <c r="BF78" i="2"/>
  <c r="AQ78" i="2"/>
  <c r="AC54" i="1"/>
  <c r="BF26" i="2"/>
  <c r="AQ26" i="2"/>
  <c r="L32" i="2"/>
  <c r="BW43" i="2"/>
  <c r="BH43" i="2"/>
  <c r="BW96" i="2"/>
  <c r="BH96" i="2"/>
  <c r="BF36" i="2"/>
  <c r="AQ36" i="2"/>
  <c r="X42" i="2"/>
  <c r="L42" i="2"/>
  <c r="G6" i="2"/>
  <c r="CH5" i="2"/>
  <c r="CH8" i="2"/>
  <c r="AI73" i="1" l="1"/>
  <c r="X32" i="2"/>
  <c r="Q19" i="1"/>
  <c r="Y62" i="2"/>
  <c r="K37" i="1"/>
  <c r="BV17" i="2"/>
  <c r="BH17" i="2"/>
  <c r="BY9" i="2"/>
  <c r="CH9" i="2"/>
  <c r="BV58" i="2"/>
  <c r="BH58" i="2"/>
  <c r="AU73" i="1"/>
  <c r="Q55" i="1"/>
  <c r="K55" i="1"/>
  <c r="BW4" i="2"/>
  <c r="BH4" i="2"/>
  <c r="BW37" i="2"/>
  <c r="BH37" i="2"/>
  <c r="W36" i="1"/>
  <c r="W37" i="1" s="1"/>
  <c r="AO19" i="1"/>
  <c r="AU19" i="1"/>
  <c r="BA73" i="1"/>
  <c r="BV86" i="2"/>
  <c r="BH86" i="2"/>
  <c r="Z12" i="2"/>
  <c r="C4" i="3" s="1"/>
  <c r="Y12" i="2"/>
  <c r="BW76" i="2"/>
  <c r="BH76" i="2"/>
  <c r="AU55" i="1"/>
  <c r="AO55" i="1"/>
  <c r="BH83" i="2"/>
  <c r="BW83" i="2"/>
  <c r="E37" i="1"/>
  <c r="G86" i="2"/>
  <c r="X2" i="2"/>
  <c r="Z2" i="2" s="1"/>
  <c r="C2" i="3" s="1"/>
  <c r="Z52" i="2"/>
  <c r="C12" i="3" s="1"/>
  <c r="Y52" i="2"/>
  <c r="BH73" i="2"/>
  <c r="BW73" i="2"/>
  <c r="BA19" i="1"/>
  <c r="BV8" i="2"/>
  <c r="BH8" i="2"/>
  <c r="BV19" i="2"/>
  <c r="BH19" i="2"/>
  <c r="Z42" i="2"/>
  <c r="C10" i="3" s="1"/>
  <c r="Y42" i="2"/>
  <c r="BW46" i="2"/>
  <c r="BH46" i="2"/>
  <c r="BW79" i="2"/>
  <c r="BH79" i="2"/>
  <c r="Z92" i="2"/>
  <c r="C20" i="3" s="1"/>
  <c r="Y92" i="2"/>
  <c r="BW13" i="2"/>
  <c r="BH13" i="2"/>
  <c r="BW23" i="2"/>
  <c r="BH23" i="2"/>
  <c r="BW53" i="2"/>
  <c r="BH53" i="2"/>
  <c r="G35" i="2"/>
  <c r="BW85" i="2"/>
  <c r="BH85" i="2"/>
  <c r="G57" i="2"/>
  <c r="BG73" i="1"/>
  <c r="BV57" i="2"/>
  <c r="BH57" i="2"/>
  <c r="BW75" i="2"/>
  <c r="BH75" i="2"/>
  <c r="BW65" i="2"/>
  <c r="BH65" i="2"/>
  <c r="Z72" i="2"/>
  <c r="C16" i="3" s="1"/>
  <c r="Y72" i="2"/>
  <c r="BY69" i="2"/>
  <c r="CH69" i="2"/>
  <c r="BV35" i="2"/>
  <c r="BH35" i="2"/>
  <c r="BV18" i="2"/>
  <c r="BH18" i="2"/>
  <c r="G17" i="2"/>
  <c r="BV45" i="2"/>
  <c r="BH45" i="2"/>
  <c r="O82" i="2"/>
  <c r="X82" i="2"/>
  <c r="BW14" i="2"/>
  <c r="BH14" i="2"/>
  <c r="W19" i="1"/>
  <c r="CH43" i="2"/>
  <c r="BY43" i="2"/>
  <c r="BW34" i="2"/>
  <c r="BH34" i="2"/>
  <c r="Q37" i="1"/>
  <c r="BW67" i="2"/>
  <c r="BH67" i="2"/>
  <c r="BW47" i="2"/>
  <c r="BH47" i="2"/>
  <c r="BW89" i="2"/>
  <c r="BH89" i="2"/>
  <c r="BW68" i="2"/>
  <c r="BH68" i="2"/>
  <c r="BW88" i="2"/>
  <c r="BH88" i="2"/>
  <c r="BW25" i="2"/>
  <c r="BH25" i="2"/>
  <c r="BW24" i="2"/>
  <c r="BH24" i="2"/>
  <c r="BW78" i="2"/>
  <c r="BH78" i="2"/>
  <c r="BW55" i="2"/>
  <c r="BH55" i="2"/>
  <c r="AC19" i="1"/>
  <c r="G18" i="2"/>
  <c r="BW95" i="2"/>
  <c r="BH95" i="2"/>
  <c r="CH49" i="2"/>
  <c r="BY49" i="2"/>
  <c r="BW93" i="2"/>
  <c r="BH93" i="2"/>
  <c r="BH36" i="2"/>
  <c r="BW36" i="2"/>
  <c r="G19" i="2"/>
  <c r="BW63" i="2"/>
  <c r="BH63" i="2"/>
  <c r="BW3" i="2"/>
  <c r="BH3" i="2"/>
  <c r="AI19" i="1"/>
  <c r="BW56" i="2"/>
  <c r="BH56" i="2"/>
  <c r="BA55" i="1"/>
  <c r="E55" i="1"/>
  <c r="BW97" i="2"/>
  <c r="BH97" i="2"/>
  <c r="CH28" i="2"/>
  <c r="BY28" i="2"/>
  <c r="AO73" i="1"/>
  <c r="BW33" i="2"/>
  <c r="BH33" i="2"/>
  <c r="G16" i="2"/>
  <c r="BW87" i="2"/>
  <c r="BH87" i="2"/>
  <c r="Z32" i="2"/>
  <c r="C8" i="3" s="1"/>
  <c r="Y32" i="2"/>
  <c r="BW26" i="2"/>
  <c r="BH26" i="2"/>
  <c r="G58" i="2"/>
  <c r="BW59" i="2"/>
  <c r="BH59" i="2"/>
  <c r="G74" i="2"/>
  <c r="H74" i="2" s="1"/>
  <c r="C44" i="5" s="1"/>
  <c r="CJ74" i="2"/>
  <c r="CH38" i="2"/>
  <c r="BY38" i="2"/>
  <c r="BW64" i="2"/>
  <c r="BH64" i="2"/>
  <c r="BA37" i="1"/>
  <c r="BW94" i="2"/>
  <c r="BH94" i="2"/>
  <c r="E72" i="1"/>
  <c r="E73" i="1" s="1"/>
  <c r="AI37" i="1"/>
  <c r="W72" i="1"/>
  <c r="W73" i="1" s="1"/>
  <c r="O22" i="2"/>
  <c r="X22" i="2"/>
  <c r="AU36" i="1"/>
  <c r="W55" i="1"/>
  <c r="BW66" i="2"/>
  <c r="BH66" i="2"/>
  <c r="BV6" i="2"/>
  <c r="BH6" i="2"/>
  <c r="BW77" i="2"/>
  <c r="BH77" i="2"/>
  <c r="CH96" i="2"/>
  <c r="BY96" i="2"/>
  <c r="AI55" i="1"/>
  <c r="AC55" i="1"/>
  <c r="BH98" i="2"/>
  <c r="BW98" i="2"/>
  <c r="BH48" i="2"/>
  <c r="BW48" i="2"/>
  <c r="AC37" i="1"/>
  <c r="BW29" i="2"/>
  <c r="BH29" i="2"/>
  <c r="BG37" i="1"/>
  <c r="BV16" i="2"/>
  <c r="BH16" i="2"/>
  <c r="BW27" i="2"/>
  <c r="BH27" i="2"/>
  <c r="BH39" i="2"/>
  <c r="BW39" i="2"/>
  <c r="BW99" i="2"/>
  <c r="BH99" i="2"/>
  <c r="BV5" i="2"/>
  <c r="BH5" i="2"/>
  <c r="CH15" i="2"/>
  <c r="BY15" i="2"/>
  <c r="CH44" i="2"/>
  <c r="BY44" i="2"/>
  <c r="BW54" i="2"/>
  <c r="BH54" i="2"/>
  <c r="CH84" i="2"/>
  <c r="BY84" i="2"/>
  <c r="AC73" i="1"/>
  <c r="G5" i="2"/>
  <c r="G8" i="2"/>
  <c r="CG17" i="2" l="1"/>
  <c r="BY17" i="2"/>
  <c r="Y2" i="2"/>
  <c r="CJ9" i="2"/>
  <c r="G9" i="2"/>
  <c r="H9" i="2" s="1"/>
  <c r="BY4" i="2"/>
  <c r="CH4" i="2"/>
  <c r="CG58" i="2"/>
  <c r="BY58" i="2"/>
  <c r="CH37" i="2"/>
  <c r="BY37" i="2"/>
  <c r="CH83" i="2"/>
  <c r="BY83" i="2"/>
  <c r="CG86" i="2"/>
  <c r="BY86" i="2"/>
  <c r="CH73" i="2"/>
  <c r="BY73" i="2"/>
  <c r="CH76" i="2"/>
  <c r="BY76" i="2"/>
  <c r="AU37" i="1"/>
  <c r="CG6" i="2"/>
  <c r="BY6" i="2"/>
  <c r="CH33" i="2"/>
  <c r="BY33" i="2"/>
  <c r="CH93" i="2"/>
  <c r="BY93" i="2"/>
  <c r="K73" i="1"/>
  <c r="BY39" i="2"/>
  <c r="CH39" i="2"/>
  <c r="Z22" i="2"/>
  <c r="C6" i="3" s="1"/>
  <c r="Y22" i="2"/>
  <c r="BY34" i="2"/>
  <c r="CH34" i="2"/>
  <c r="Z82" i="2"/>
  <c r="C18" i="3" s="1"/>
  <c r="Y82" i="2"/>
  <c r="CH23" i="2"/>
  <c r="BY23" i="2"/>
  <c r="CG8" i="2"/>
  <c r="BY8" i="2"/>
  <c r="CH14" i="2"/>
  <c r="BY14" i="2"/>
  <c r="CH97" i="2"/>
  <c r="BY97" i="2"/>
  <c r="CH3" i="2"/>
  <c r="BY3" i="2"/>
  <c r="CH25" i="2"/>
  <c r="BY25" i="2"/>
  <c r="CH47" i="2"/>
  <c r="BY47" i="2"/>
  <c r="CG18" i="2"/>
  <c r="BY18" i="2"/>
  <c r="CH79" i="2"/>
  <c r="BY79" i="2"/>
  <c r="G44" i="2"/>
  <c r="H44" i="2" s="1"/>
  <c r="C45" i="5" s="1"/>
  <c r="CJ44" i="2"/>
  <c r="CH29" i="2"/>
  <c r="BY29" i="2"/>
  <c r="BY59" i="2"/>
  <c r="CH59" i="2"/>
  <c r="CH63" i="2"/>
  <c r="BY63" i="2"/>
  <c r="CJ49" i="2"/>
  <c r="G49" i="2"/>
  <c r="H49" i="2" s="1"/>
  <c r="CH55" i="2"/>
  <c r="BY55" i="2"/>
  <c r="CH88" i="2"/>
  <c r="BY88" i="2"/>
  <c r="CH67" i="2"/>
  <c r="BY67" i="2"/>
  <c r="CG35" i="2"/>
  <c r="BY35" i="2"/>
  <c r="CH65" i="2"/>
  <c r="BY65" i="2"/>
  <c r="CH46" i="2"/>
  <c r="BY46" i="2"/>
  <c r="CH54" i="2"/>
  <c r="BY54" i="2"/>
  <c r="CH64" i="2"/>
  <c r="BY64" i="2"/>
  <c r="G28" i="2"/>
  <c r="H28" i="2" s="1"/>
  <c r="CJ28" i="2"/>
  <c r="G43" i="2"/>
  <c r="H43" i="2" s="1"/>
  <c r="C30" i="5" s="1"/>
  <c r="CJ43" i="2"/>
  <c r="CJ69" i="2"/>
  <c r="G69" i="2"/>
  <c r="H69" i="2" s="1"/>
  <c r="CH85" i="2"/>
  <c r="BY85" i="2"/>
  <c r="CH13" i="2"/>
  <c r="BY13" i="2"/>
  <c r="CH98" i="2"/>
  <c r="BY98" i="2"/>
  <c r="CG19" i="2"/>
  <c r="BY19" i="2"/>
  <c r="G15" i="2"/>
  <c r="H15" i="2" s="1"/>
  <c r="C6" i="5" s="1"/>
  <c r="CJ15" i="2"/>
  <c r="BY27" i="2"/>
  <c r="CH27" i="2"/>
  <c r="G96" i="2"/>
  <c r="H96" i="2" s="1"/>
  <c r="C18" i="5" s="1"/>
  <c r="CJ96" i="2"/>
  <c r="CH66" i="2"/>
  <c r="BY66" i="2"/>
  <c r="CH87" i="2"/>
  <c r="BY87" i="2"/>
  <c r="CH56" i="2"/>
  <c r="BY56" i="2"/>
  <c r="CH95" i="2"/>
  <c r="BY95" i="2"/>
  <c r="CH78" i="2"/>
  <c r="BY78" i="2"/>
  <c r="CH68" i="2"/>
  <c r="BY68" i="2"/>
  <c r="CG45" i="2"/>
  <c r="BY45" i="2"/>
  <c r="CH75" i="2"/>
  <c r="BY75" i="2"/>
  <c r="CH94" i="2"/>
  <c r="BY94" i="2"/>
  <c r="BY53" i="2"/>
  <c r="CH53" i="2"/>
  <c r="CH48" i="2"/>
  <c r="BY48" i="2"/>
  <c r="CJ38" i="2"/>
  <c r="G38" i="2"/>
  <c r="H38" i="2" s="1"/>
  <c r="BY36" i="2"/>
  <c r="CH36" i="2"/>
  <c r="BY99" i="2"/>
  <c r="CH99" i="2"/>
  <c r="G84" i="2"/>
  <c r="H84" i="2" s="1"/>
  <c r="C23" i="5" s="1"/>
  <c r="CJ84" i="2"/>
  <c r="CG5" i="2"/>
  <c r="BY5" i="2"/>
  <c r="CG16" i="2"/>
  <c r="BY16" i="2"/>
  <c r="CH77" i="2"/>
  <c r="BY77" i="2"/>
  <c r="BY26" i="2"/>
  <c r="CH26" i="2"/>
  <c r="Q73" i="1"/>
  <c r="BY24" i="2"/>
  <c r="CH24" i="2"/>
  <c r="CH89" i="2"/>
  <c r="BY89" i="2"/>
  <c r="CG57" i="2"/>
  <c r="BY57" i="2"/>
  <c r="AO37" i="1"/>
  <c r="F17" i="2" l="1"/>
  <c r="H17" i="2" s="1"/>
  <c r="CJ17" i="2"/>
  <c r="F58" i="2"/>
  <c r="H58" i="2" s="1"/>
  <c r="CJ58" i="2"/>
  <c r="D21" i="3"/>
  <c r="E14" i="3" s="1"/>
  <c r="F14" i="3" s="1"/>
  <c r="G4" i="2"/>
  <c r="H4" i="2" s="1"/>
  <c r="C41" i="5" s="1"/>
  <c r="CJ4" i="2"/>
  <c r="G73" i="2"/>
  <c r="H73" i="2" s="1"/>
  <c r="C10" i="5" s="1"/>
  <c r="CJ73" i="2"/>
  <c r="F86" i="2"/>
  <c r="H86" i="2" s="1"/>
  <c r="C37" i="5" s="1"/>
  <c r="CJ86" i="2"/>
  <c r="CJ83" i="2"/>
  <c r="G83" i="2"/>
  <c r="H83" i="2" s="1"/>
  <c r="C28" i="5" s="1"/>
  <c r="G76" i="2"/>
  <c r="H76" i="2" s="1"/>
  <c r="C21" i="5" s="1"/>
  <c r="CJ76" i="2"/>
  <c r="CJ37" i="2"/>
  <c r="G37" i="2"/>
  <c r="H37" i="2" s="1"/>
  <c r="CJ89" i="2"/>
  <c r="G89" i="2"/>
  <c r="H89" i="2" s="1"/>
  <c r="G77" i="2"/>
  <c r="H77" i="2" s="1"/>
  <c r="C35" i="5" s="1"/>
  <c r="CJ77" i="2"/>
  <c r="G75" i="2"/>
  <c r="H75" i="2" s="1"/>
  <c r="C22" i="5" s="1"/>
  <c r="CJ75" i="2"/>
  <c r="G25" i="2"/>
  <c r="H25" i="2" s="1"/>
  <c r="C31" i="5" s="1"/>
  <c r="CJ25" i="2"/>
  <c r="G47" i="2"/>
  <c r="H47" i="2" s="1"/>
  <c r="C46" i="5" s="1"/>
  <c r="CJ47" i="2"/>
  <c r="G87" i="2"/>
  <c r="H87" i="2" s="1"/>
  <c r="C33" i="5" s="1"/>
  <c r="CJ87" i="2"/>
  <c r="CJ98" i="2"/>
  <c r="G98" i="2"/>
  <c r="H98" i="2" s="1"/>
  <c r="CJ39" i="2"/>
  <c r="G39" i="2"/>
  <c r="H39" i="2" s="1"/>
  <c r="G53" i="2"/>
  <c r="H53" i="2" s="1"/>
  <c r="C7" i="5" s="1"/>
  <c r="CJ53" i="2"/>
  <c r="G78" i="2"/>
  <c r="H78" i="2" s="1"/>
  <c r="C13" i="5" s="1"/>
  <c r="CJ78" i="2"/>
  <c r="G66" i="2"/>
  <c r="H66" i="2" s="1"/>
  <c r="C39" i="5" s="1"/>
  <c r="CJ66" i="2"/>
  <c r="G54" i="2"/>
  <c r="H54" i="2" s="1"/>
  <c r="C17" i="5" s="1"/>
  <c r="CJ54" i="2"/>
  <c r="G67" i="2"/>
  <c r="H67" i="2" s="1"/>
  <c r="C25" i="5" s="1"/>
  <c r="CJ67" i="2"/>
  <c r="G63" i="2"/>
  <c r="H63" i="2" s="1"/>
  <c r="C4" i="5" s="1"/>
  <c r="CJ63" i="2"/>
  <c r="CJ79" i="2"/>
  <c r="G79" i="2"/>
  <c r="H79" i="2" s="1"/>
  <c r="G14" i="2"/>
  <c r="H14" i="2" s="1"/>
  <c r="C2" i="5" s="1"/>
  <c r="CJ14" i="2"/>
  <c r="F16" i="2"/>
  <c r="H16" i="2" s="1"/>
  <c r="CJ16" i="2"/>
  <c r="CJ99" i="2"/>
  <c r="G99" i="2"/>
  <c r="H99" i="2" s="1"/>
  <c r="F45" i="2"/>
  <c r="H45" i="2" s="1"/>
  <c r="C42" i="5" s="1"/>
  <c r="CJ45" i="2"/>
  <c r="F19" i="2"/>
  <c r="H19" i="2" s="1"/>
  <c r="CJ19" i="2"/>
  <c r="CJ59" i="2"/>
  <c r="G59" i="2"/>
  <c r="H59" i="2" s="1"/>
  <c r="CJ3" i="2"/>
  <c r="G3" i="2"/>
  <c r="H3" i="2" s="1"/>
  <c r="C20" i="5" s="1"/>
  <c r="G34" i="2"/>
  <c r="H34" i="2" s="1"/>
  <c r="C38" i="5" s="1"/>
  <c r="CJ34" i="2"/>
  <c r="F6" i="2"/>
  <c r="H6" i="2" s="1"/>
  <c r="C36" i="5" s="1"/>
  <c r="CJ6" i="2"/>
  <c r="CJ23" i="2"/>
  <c r="G23" i="2"/>
  <c r="H23" i="2" s="1"/>
  <c r="C29" i="5" s="1"/>
  <c r="CJ24" i="2"/>
  <c r="G24" i="2"/>
  <c r="H24" i="2" s="1"/>
  <c r="C11" i="5" s="1"/>
  <c r="G68" i="2"/>
  <c r="H68" i="2" s="1"/>
  <c r="C34" i="5" s="1"/>
  <c r="CJ68" i="2"/>
  <c r="G64" i="2"/>
  <c r="H64" i="2" s="1"/>
  <c r="C9" i="5" s="1"/>
  <c r="CJ64" i="2"/>
  <c r="F35" i="2"/>
  <c r="H35" i="2" s="1"/>
  <c r="C19" i="5" s="1"/>
  <c r="CJ35" i="2"/>
  <c r="CJ36" i="2"/>
  <c r="G36" i="2"/>
  <c r="H36" i="2" s="1"/>
  <c r="G95" i="2"/>
  <c r="H95" i="2" s="1"/>
  <c r="C14" i="5" s="1"/>
  <c r="CJ95" i="2"/>
  <c r="G13" i="2"/>
  <c r="H13" i="2" s="1"/>
  <c r="C8" i="5" s="1"/>
  <c r="CJ13" i="2"/>
  <c r="G46" i="2"/>
  <c r="H46" i="2" s="1"/>
  <c r="C47" i="5" s="1"/>
  <c r="CJ46" i="2"/>
  <c r="CJ88" i="2"/>
  <c r="G88" i="2"/>
  <c r="H88" i="2" s="1"/>
  <c r="G93" i="2"/>
  <c r="H93" i="2" s="1"/>
  <c r="C12" i="5" s="1"/>
  <c r="CJ93" i="2"/>
  <c r="F57" i="2"/>
  <c r="H57" i="2" s="1"/>
  <c r="CJ57" i="2"/>
  <c r="F5" i="2"/>
  <c r="H5" i="2" s="1"/>
  <c r="C32" i="5" s="1"/>
  <c r="CJ5" i="2"/>
  <c r="G48" i="2"/>
  <c r="H48" i="2" s="1"/>
  <c r="C43" i="5" s="1"/>
  <c r="CJ48" i="2"/>
  <c r="G94" i="2"/>
  <c r="H94" i="2" s="1"/>
  <c r="C16" i="5" s="1"/>
  <c r="CJ94" i="2"/>
  <c r="F18" i="2"/>
  <c r="H18" i="2" s="1"/>
  <c r="CJ18" i="2"/>
  <c r="G97" i="2"/>
  <c r="H97" i="2" s="1"/>
  <c r="C24" i="5" s="1"/>
  <c r="CJ97" i="2"/>
  <c r="F8" i="2"/>
  <c r="H8" i="2" s="1"/>
  <c r="CJ8" i="2"/>
  <c r="CJ26" i="2"/>
  <c r="G26" i="2"/>
  <c r="H26" i="2" s="1"/>
  <c r="C15" i="5" s="1"/>
  <c r="G56" i="2"/>
  <c r="H56" i="2" s="1"/>
  <c r="C5" i="5" s="1"/>
  <c r="CJ56" i="2"/>
  <c r="G27" i="2"/>
  <c r="H27" i="2" s="1"/>
  <c r="CJ27" i="2"/>
  <c r="G85" i="2"/>
  <c r="H85" i="2" s="1"/>
  <c r="C27" i="5" s="1"/>
  <c r="CJ85" i="2"/>
  <c r="G65" i="2"/>
  <c r="H65" i="2" s="1"/>
  <c r="C40" i="5" s="1"/>
  <c r="CJ65" i="2"/>
  <c r="G55" i="2"/>
  <c r="H55" i="2" s="1"/>
  <c r="C3" i="5" s="1"/>
  <c r="CJ55" i="2"/>
  <c r="G29" i="2"/>
  <c r="H29" i="2" s="1"/>
  <c r="CJ29" i="2"/>
  <c r="G33" i="2"/>
  <c r="H33" i="2" s="1"/>
  <c r="C26" i="5" s="1"/>
  <c r="CJ33" i="2"/>
  <c r="E8" i="3" l="1"/>
  <c r="F8" i="3" s="1"/>
  <c r="BE105" i="1" s="1"/>
  <c r="BE106" i="1" s="1"/>
  <c r="E10" i="3"/>
  <c r="F10" i="3" s="1"/>
  <c r="AA87" i="1" s="1"/>
  <c r="AA88" i="1" s="1"/>
  <c r="E2" i="3"/>
  <c r="F2" i="3" s="1"/>
  <c r="C141" i="1" s="1"/>
  <c r="C142" i="1" s="1"/>
  <c r="E16" i="3"/>
  <c r="F16" i="3" s="1"/>
  <c r="V105" i="1" s="1"/>
  <c r="V106" i="1" s="1"/>
  <c r="E4" i="3"/>
  <c r="F4" i="3" s="1"/>
  <c r="O141" i="1" s="1"/>
  <c r="O142" i="1" s="1"/>
  <c r="E12" i="3"/>
  <c r="F12" i="3" s="1"/>
  <c r="AX105" i="1" s="1"/>
  <c r="E6" i="3"/>
  <c r="F6" i="3" s="1"/>
  <c r="AL87" i="1" s="1"/>
  <c r="E18" i="3"/>
  <c r="F18" i="3" s="1"/>
  <c r="BF87" i="1" s="1"/>
  <c r="BF88" i="1" s="1"/>
  <c r="E20" i="3"/>
  <c r="F20" i="3" s="1"/>
  <c r="V123" i="1" s="1"/>
  <c r="V124" i="1" s="1"/>
  <c r="BF123" i="1"/>
  <c r="BF124" i="1" s="1"/>
  <c r="T87" i="1"/>
  <c r="AT141" i="1"/>
  <c r="AT142" i="1" s="1"/>
  <c r="H105" i="1"/>
  <c r="AS141" i="1"/>
  <c r="AS142" i="1" s="1"/>
  <c r="U87" i="1"/>
  <c r="U88" i="1" s="1"/>
  <c r="BD123" i="1"/>
  <c r="AR141" i="1"/>
  <c r="I105" i="1"/>
  <c r="I106" i="1" s="1"/>
  <c r="V87" i="1"/>
  <c r="V88" i="1" s="1"/>
  <c r="BE123" i="1"/>
  <c r="BE124" i="1" s="1"/>
  <c r="J105" i="1"/>
  <c r="J106" i="1" s="1"/>
  <c r="AX123" i="1" l="1"/>
  <c r="AX124" i="1" s="1"/>
  <c r="AZ141" i="1"/>
  <c r="AZ142" i="1" s="1"/>
  <c r="B87" i="1"/>
  <c r="B88" i="1" s="1"/>
  <c r="BD105" i="1"/>
  <c r="BD106" i="1" s="1"/>
  <c r="U123" i="1"/>
  <c r="U124" i="1" s="1"/>
  <c r="AY123" i="1"/>
  <c r="AY124" i="1" s="1"/>
  <c r="H141" i="1"/>
  <c r="H142" i="1" s="1"/>
  <c r="AX141" i="1"/>
  <c r="BA141" i="1" s="1"/>
  <c r="AH87" i="1"/>
  <c r="AH88" i="1" s="1"/>
  <c r="AF105" i="1"/>
  <c r="AF106" i="1" s="1"/>
  <c r="AZ123" i="1"/>
  <c r="AZ124" i="1" s="1"/>
  <c r="I87" i="1"/>
  <c r="I88" i="1" s="1"/>
  <c r="AH105" i="1"/>
  <c r="AH106" i="1" s="1"/>
  <c r="AY141" i="1"/>
  <c r="AY142" i="1" s="1"/>
  <c r="BF105" i="1"/>
  <c r="BF106" i="1" s="1"/>
  <c r="H87" i="1"/>
  <c r="H88" i="1" s="1"/>
  <c r="AT87" i="1"/>
  <c r="AT88" i="1" s="1"/>
  <c r="J87" i="1"/>
  <c r="J88" i="1" s="1"/>
  <c r="J123" i="1"/>
  <c r="J124" i="1" s="1"/>
  <c r="D105" i="1"/>
  <c r="D106" i="1" s="1"/>
  <c r="C123" i="1"/>
  <c r="C124" i="1" s="1"/>
  <c r="D141" i="1"/>
  <c r="D142" i="1" s="1"/>
  <c r="T105" i="1"/>
  <c r="D87" i="1"/>
  <c r="D88" i="1" s="1"/>
  <c r="AF87" i="1"/>
  <c r="AF88" i="1" s="1"/>
  <c r="AA141" i="1"/>
  <c r="AA142" i="1" s="1"/>
  <c r="AA123" i="1"/>
  <c r="AA124" i="1" s="1"/>
  <c r="AB87" i="1"/>
  <c r="AB88" i="1" s="1"/>
  <c r="Z106" i="1"/>
  <c r="Z141" i="1"/>
  <c r="AB105" i="1"/>
  <c r="AB106" i="1" s="1"/>
  <c r="Z87" i="1"/>
  <c r="AC87" i="1" s="1"/>
  <c r="AA105" i="1"/>
  <c r="AA106" i="1" s="1"/>
  <c r="AB141" i="1"/>
  <c r="AB142" i="1" s="1"/>
  <c r="Z123" i="1"/>
  <c r="Z124" i="1" s="1"/>
  <c r="AB123" i="1"/>
  <c r="AB124" i="1" s="1"/>
  <c r="BF141" i="1"/>
  <c r="BF142" i="1" s="1"/>
  <c r="O105" i="1"/>
  <c r="O106" i="1" s="1"/>
  <c r="H123" i="1"/>
  <c r="H124" i="1" s="1"/>
  <c r="U105" i="1"/>
  <c r="U106" i="1" s="1"/>
  <c r="B123" i="1"/>
  <c r="B124" i="1" s="1"/>
  <c r="AL177" i="1"/>
  <c r="AL178" i="1" s="1"/>
  <c r="AH141" i="1"/>
  <c r="AH142" i="1" s="1"/>
  <c r="AN123" i="1"/>
  <c r="AN124" i="1" s="1"/>
  <c r="AX87" i="1"/>
  <c r="AX88" i="1" s="1"/>
  <c r="BD141" i="1"/>
  <c r="BD142" i="1" s="1"/>
  <c r="B141" i="1"/>
  <c r="E141" i="1" s="1"/>
  <c r="AG87" i="1"/>
  <c r="AG88" i="1" s="1"/>
  <c r="B105" i="1"/>
  <c r="B106" i="1" s="1"/>
  <c r="O87" i="1"/>
  <c r="O88" i="1" s="1"/>
  <c r="C105" i="1"/>
  <c r="C106" i="1" s="1"/>
  <c r="AF123" i="1"/>
  <c r="AF124" i="1" s="1"/>
  <c r="P105" i="1"/>
  <c r="P106" i="1" s="1"/>
  <c r="N123" i="1"/>
  <c r="N124" i="1" s="1"/>
  <c r="AM123" i="1"/>
  <c r="AM124" i="1" s="1"/>
  <c r="C87" i="1"/>
  <c r="C88" i="1" s="1"/>
  <c r="O123" i="1"/>
  <c r="O124" i="1" s="1"/>
  <c r="D123" i="1"/>
  <c r="D124" i="1" s="1"/>
  <c r="AN87" i="1"/>
  <c r="AN88" i="1" s="1"/>
  <c r="AN177" i="1"/>
  <c r="AN178" i="1" s="1"/>
  <c r="P87" i="1"/>
  <c r="P88" i="1" s="1"/>
  <c r="I123" i="1"/>
  <c r="I124" i="1" s="1"/>
  <c r="AM141" i="1"/>
  <c r="AM142" i="1" s="1"/>
  <c r="BE87" i="1"/>
  <c r="BE88" i="1" s="1"/>
  <c r="H159" i="1"/>
  <c r="H160" i="1" s="1"/>
  <c r="BD87" i="1"/>
  <c r="BD88" i="1" s="1"/>
  <c r="AL141" i="1"/>
  <c r="AL142" i="1" s="1"/>
  <c r="AM195" i="1"/>
  <c r="AM196" i="1" s="1"/>
  <c r="AZ213" i="1"/>
  <c r="AZ214" i="1" s="1"/>
  <c r="AH123" i="1"/>
  <c r="AH124" i="1" s="1"/>
  <c r="N87" i="1"/>
  <c r="N88" i="1" s="1"/>
  <c r="AY105" i="1"/>
  <c r="AY106" i="1" s="1"/>
  <c r="AZ105" i="1"/>
  <c r="AZ106" i="1" s="1"/>
  <c r="AX213" i="1"/>
  <c r="AN141" i="1"/>
  <c r="AN142" i="1" s="1"/>
  <c r="AM177" i="1"/>
  <c r="AM178" i="1" s="1"/>
  <c r="AR105" i="1"/>
  <c r="AT123" i="1"/>
  <c r="AT124" i="1" s="1"/>
  <c r="N105" i="1"/>
  <c r="N106" i="1" s="1"/>
  <c r="AL123" i="1"/>
  <c r="AL124" i="1" s="1"/>
  <c r="AM87" i="1"/>
  <c r="AM88" i="1" s="1"/>
  <c r="J159" i="1"/>
  <c r="J160" i="1" s="1"/>
  <c r="AN195" i="1"/>
  <c r="AN196" i="1" s="1"/>
  <c r="U141" i="1"/>
  <c r="U142" i="1" s="1"/>
  <c r="P141" i="1"/>
  <c r="P142" i="1" s="1"/>
  <c r="AR123" i="1"/>
  <c r="AR124" i="1" s="1"/>
  <c r="AS123" i="1"/>
  <c r="AS124" i="1" s="1"/>
  <c r="BE141" i="1"/>
  <c r="BE142" i="1" s="1"/>
  <c r="AF141" i="1"/>
  <c r="AF142" i="1" s="1"/>
  <c r="AM105" i="1"/>
  <c r="AM106" i="1" s="1"/>
  <c r="AS105" i="1"/>
  <c r="AS106" i="1" s="1"/>
  <c r="AG141" i="1"/>
  <c r="AG142" i="1" s="1"/>
  <c r="AL105" i="1"/>
  <c r="AL195" i="1"/>
  <c r="AG123" i="1"/>
  <c r="AG124" i="1" s="1"/>
  <c r="AT105" i="1"/>
  <c r="AT106" i="1" s="1"/>
  <c r="P123" i="1"/>
  <c r="P124" i="1" s="1"/>
  <c r="AY87" i="1"/>
  <c r="AY88" i="1" s="1"/>
  <c r="AZ87" i="1"/>
  <c r="AZ88" i="1" s="1"/>
  <c r="V141" i="1"/>
  <c r="V142" i="1" s="1"/>
  <c r="T141" i="1"/>
  <c r="AN105" i="1"/>
  <c r="AN106" i="1" s="1"/>
  <c r="AY213" i="1"/>
  <c r="AY214" i="1" s="1"/>
  <c r="I159" i="1"/>
  <c r="I160" i="1" s="1"/>
  <c r="N141" i="1"/>
  <c r="N142" i="1" s="1"/>
  <c r="T123" i="1"/>
  <c r="T124" i="1" s="1"/>
  <c r="AG105" i="1"/>
  <c r="AG106" i="1" s="1"/>
  <c r="J141" i="1"/>
  <c r="J142" i="1" s="1"/>
  <c r="AS87" i="1"/>
  <c r="AS88" i="1" s="1"/>
  <c r="I141" i="1"/>
  <c r="I142" i="1" s="1"/>
  <c r="AR87" i="1"/>
  <c r="AR88" i="1" s="1"/>
  <c r="AL88" i="1"/>
  <c r="W87" i="1"/>
  <c r="T88" i="1"/>
  <c r="W88" i="1" s="1"/>
  <c r="AX106" i="1"/>
  <c r="AU141" i="1"/>
  <c r="BG123" i="1"/>
  <c r="BD124" i="1"/>
  <c r="BG124" i="1" s="1"/>
  <c r="K105" i="1"/>
  <c r="H106" i="1"/>
  <c r="K106" i="1" s="1"/>
  <c r="AU142" i="1"/>
  <c r="W124" i="1" l="1"/>
  <c r="AX142" i="1"/>
  <c r="BA142" i="1" s="1"/>
  <c r="AX143" i="1" s="1"/>
  <c r="BG106" i="1"/>
  <c r="BG105" i="1"/>
  <c r="AC124" i="1"/>
  <c r="E124" i="1"/>
  <c r="D125" i="1" s="1"/>
  <c r="AO142" i="1"/>
  <c r="AU143" i="1" s="1"/>
  <c r="K88" i="1"/>
  <c r="BA123" i="1"/>
  <c r="AC105" i="1"/>
  <c r="W141" i="1"/>
  <c r="W105" i="1"/>
  <c r="E123" i="1"/>
  <c r="AC123" i="1"/>
  <c r="T106" i="1"/>
  <c r="W106" i="1" s="1"/>
  <c r="AC141" i="1"/>
  <c r="K87" i="1"/>
  <c r="BA124" i="1"/>
  <c r="AC106" i="1"/>
  <c r="E87" i="1"/>
  <c r="AU124" i="1"/>
  <c r="B142" i="1"/>
  <c r="E142" i="1" s="1"/>
  <c r="AK2" i="2" s="1"/>
  <c r="AL2" i="2" s="1"/>
  <c r="Z142" i="1"/>
  <c r="AC142" i="1" s="1"/>
  <c r="Z88" i="1"/>
  <c r="AC88" i="1" s="1"/>
  <c r="AB42" i="2" s="1"/>
  <c r="AI87" i="1"/>
  <c r="BG88" i="1"/>
  <c r="AO123" i="1"/>
  <c r="K124" i="1"/>
  <c r="Q105" i="1"/>
  <c r="E106" i="1"/>
  <c r="K107" i="1" s="1"/>
  <c r="Q124" i="1"/>
  <c r="AO195" i="1"/>
  <c r="BG142" i="1"/>
  <c r="BA87" i="1"/>
  <c r="Q141" i="1"/>
  <c r="BA105" i="1"/>
  <c r="AU105" i="1"/>
  <c r="E88" i="1"/>
  <c r="AI88" i="1"/>
  <c r="AO141" i="1"/>
  <c r="T142" i="1"/>
  <c r="W142" i="1" s="1"/>
  <c r="AL196" i="1"/>
  <c r="AO196" i="1" s="1"/>
  <c r="AU123" i="1"/>
  <c r="E105" i="1"/>
  <c r="AR106" i="1"/>
  <c r="AU106" i="1" s="1"/>
  <c r="AO88" i="1"/>
  <c r="Q87" i="1"/>
  <c r="AO87" i="1"/>
  <c r="AO124" i="1"/>
  <c r="AI142" i="1"/>
  <c r="AI141" i="1"/>
  <c r="Q88" i="1"/>
  <c r="Q142" i="1"/>
  <c r="AI105" i="1"/>
  <c r="K123" i="1"/>
  <c r="Q106" i="1"/>
  <c r="Q123" i="1"/>
  <c r="AO105" i="1"/>
  <c r="AI106" i="1"/>
  <c r="AI124" i="1"/>
  <c r="AI123" i="1"/>
  <c r="BG141" i="1"/>
  <c r="BA213" i="1"/>
  <c r="BG87" i="1"/>
  <c r="AO178" i="1"/>
  <c r="K160" i="1"/>
  <c r="AX214" i="1"/>
  <c r="BA214" i="1" s="1"/>
  <c r="AL106" i="1"/>
  <c r="AO106" i="1" s="1"/>
  <c r="K159" i="1"/>
  <c r="AO177" i="1"/>
  <c r="BA106" i="1"/>
  <c r="BA88" i="1"/>
  <c r="AU88" i="1"/>
  <c r="W123" i="1"/>
  <c r="AU87" i="1"/>
  <c r="K141" i="1"/>
  <c r="K142" i="1"/>
  <c r="AE62" i="2"/>
  <c r="AF62" i="2" s="1"/>
  <c r="H107" i="1"/>
  <c r="I107" i="1"/>
  <c r="J107" i="1"/>
  <c r="AB62" i="2"/>
  <c r="T89" i="1"/>
  <c r="U89" i="1"/>
  <c r="V89" i="1"/>
  <c r="AH62" i="2"/>
  <c r="AI62" i="2" s="1"/>
  <c r="BD125" i="1"/>
  <c r="BE125" i="1"/>
  <c r="BF125" i="1"/>
  <c r="AK62" i="2"/>
  <c r="AL62" i="2" s="1"/>
  <c r="AR143" i="1"/>
  <c r="AT143" i="1"/>
  <c r="AS143" i="1"/>
  <c r="BG107" i="1" l="1"/>
  <c r="AX125" i="1"/>
  <c r="N125" i="1"/>
  <c r="AE32" i="2"/>
  <c r="AF32" i="2" s="1"/>
  <c r="AZ143" i="1"/>
  <c r="AY143" i="1"/>
  <c r="BA143" i="1"/>
  <c r="AY125" i="1"/>
  <c r="BF107" i="1"/>
  <c r="AK42" i="2"/>
  <c r="AL42" i="2" s="1"/>
  <c r="BE107" i="1"/>
  <c r="O125" i="1"/>
  <c r="T143" i="1"/>
  <c r="Z125" i="1"/>
  <c r="AZ89" i="1"/>
  <c r="AM89" i="1"/>
  <c r="AK52" i="2"/>
  <c r="AL52" i="2" s="1"/>
  <c r="AI89" i="1"/>
  <c r="AB32" i="2"/>
  <c r="AC32" i="2" s="1"/>
  <c r="AH32" i="2"/>
  <c r="AI32" i="2" s="1"/>
  <c r="I89" i="1"/>
  <c r="AB72" i="2"/>
  <c r="AC72" i="2" s="1"/>
  <c r="AB22" i="2"/>
  <c r="AC22" i="2" s="1"/>
  <c r="AM143" i="1"/>
  <c r="BD107" i="1"/>
  <c r="AH92" i="2"/>
  <c r="AI92" i="2" s="1"/>
  <c r="AC145" i="1"/>
  <c r="AH12" i="2"/>
  <c r="AI12" i="2" s="1"/>
  <c r="AL143" i="1"/>
  <c r="AB89" i="1"/>
  <c r="AB143" i="1"/>
  <c r="AL89" i="1"/>
  <c r="Z143" i="1"/>
  <c r="Z89" i="1"/>
  <c r="AA143" i="1"/>
  <c r="AK32" i="2"/>
  <c r="AL32" i="2" s="1"/>
  <c r="AC89" i="1"/>
  <c r="AC143" i="1"/>
  <c r="AA89" i="1"/>
  <c r="AN143" i="1"/>
  <c r="AO89" i="1"/>
  <c r="BA125" i="1"/>
  <c r="AA125" i="1"/>
  <c r="E125" i="1"/>
  <c r="AY82" i="2"/>
  <c r="AZ82" i="2" s="1"/>
  <c r="Z107" i="1"/>
  <c r="AO143" i="1"/>
  <c r="W125" i="1"/>
  <c r="K89" i="1"/>
  <c r="AE42" i="2"/>
  <c r="AF42" i="2" s="1"/>
  <c r="J89" i="1"/>
  <c r="V125" i="1"/>
  <c r="H89" i="1"/>
  <c r="AH42" i="2"/>
  <c r="AI42" i="2" s="1"/>
  <c r="AG89" i="1"/>
  <c r="AM107" i="1"/>
  <c r="AH2" i="2"/>
  <c r="AI2" i="2" s="1"/>
  <c r="AZ125" i="1"/>
  <c r="AH89" i="1"/>
  <c r="AH143" i="1"/>
  <c r="J125" i="1"/>
  <c r="AB2" i="2"/>
  <c r="AC2" i="2" s="1"/>
  <c r="AI143" i="1"/>
  <c r="C125" i="1"/>
  <c r="E89" i="1"/>
  <c r="AB107" i="1"/>
  <c r="B89" i="1"/>
  <c r="B125" i="1"/>
  <c r="AL125" i="1"/>
  <c r="AH72" i="2"/>
  <c r="AI72" i="2" s="1"/>
  <c r="D89" i="1"/>
  <c r="AA107" i="1"/>
  <c r="AN89" i="1"/>
  <c r="C89" i="1"/>
  <c r="AB125" i="1"/>
  <c r="BG125" i="1"/>
  <c r="BG126" i="1" s="1"/>
  <c r="AF89" i="1"/>
  <c r="AB82" i="2"/>
  <c r="AC82" i="2" s="1"/>
  <c r="AE72" i="2"/>
  <c r="AF72" i="2" s="1"/>
  <c r="T107" i="1"/>
  <c r="U107" i="1"/>
  <c r="O89" i="1"/>
  <c r="AE12" i="2"/>
  <c r="AF12" i="2" s="1"/>
  <c r="AU89" i="1"/>
  <c r="BB82" i="2"/>
  <c r="BC82" i="2" s="1"/>
  <c r="AF107" i="1"/>
  <c r="AF143" i="1"/>
  <c r="D143" i="1"/>
  <c r="BE89" i="1"/>
  <c r="C143" i="1"/>
  <c r="AI107" i="1"/>
  <c r="AR125" i="1"/>
  <c r="B143" i="1"/>
  <c r="N107" i="1"/>
  <c r="AC107" i="1"/>
  <c r="E143" i="1"/>
  <c r="AK12" i="2"/>
  <c r="AL12" i="2" s="1"/>
  <c r="V107" i="1"/>
  <c r="AS82" i="2"/>
  <c r="AT82" i="2" s="1"/>
  <c r="AY89" i="1"/>
  <c r="K125" i="1"/>
  <c r="AO125" i="1"/>
  <c r="AK92" i="2"/>
  <c r="AL92" i="2" s="1"/>
  <c r="AH82" i="2"/>
  <c r="AI82" i="2" s="1"/>
  <c r="AE2" i="2"/>
  <c r="AF2" i="2" s="1"/>
  <c r="AI145" i="1"/>
  <c r="AG107" i="1"/>
  <c r="AU125" i="1"/>
  <c r="AE22" i="2"/>
  <c r="AF22" i="2" s="1"/>
  <c r="I125" i="1"/>
  <c r="AH52" i="2"/>
  <c r="AI52" i="2" s="1"/>
  <c r="T125" i="1"/>
  <c r="AK82" i="2"/>
  <c r="AL82" i="2" s="1"/>
  <c r="H125" i="1"/>
  <c r="AE92" i="2"/>
  <c r="AF92" i="2" s="1"/>
  <c r="Q125" i="1"/>
  <c r="AN125" i="1"/>
  <c r="BF89" i="1"/>
  <c r="N143" i="1"/>
  <c r="O143" i="1"/>
  <c r="P143" i="1"/>
  <c r="AH107" i="1"/>
  <c r="U125" i="1"/>
  <c r="AG143" i="1"/>
  <c r="AB92" i="2"/>
  <c r="AC92" i="2" s="1"/>
  <c r="W107" i="1"/>
  <c r="Q107" i="1"/>
  <c r="P125" i="1"/>
  <c r="AM125" i="1"/>
  <c r="P89" i="1"/>
  <c r="AI125" i="1"/>
  <c r="K143" i="1"/>
  <c r="C107" i="1"/>
  <c r="AT89" i="1"/>
  <c r="AK22" i="2"/>
  <c r="AL22" i="2" s="1"/>
  <c r="BA89" i="1"/>
  <c r="Q89" i="1"/>
  <c r="B107" i="1"/>
  <c r="AL107" i="1"/>
  <c r="Q143" i="1"/>
  <c r="P107" i="1"/>
  <c r="AS125" i="1"/>
  <c r="J143" i="1"/>
  <c r="AC125" i="1"/>
  <c r="AB52" i="2"/>
  <c r="AC52" i="2" s="1"/>
  <c r="AS89" i="1"/>
  <c r="W89" i="1"/>
  <c r="W90" i="1" s="1"/>
  <c r="AG125" i="1"/>
  <c r="V143" i="1"/>
  <c r="AH22" i="2"/>
  <c r="AI22" i="2" s="1"/>
  <c r="BD89" i="1"/>
  <c r="D107" i="1"/>
  <c r="N89" i="1"/>
  <c r="AT125" i="1"/>
  <c r="H143" i="1"/>
  <c r="AH125" i="1"/>
  <c r="AB12" i="2"/>
  <c r="AC12" i="2" s="1"/>
  <c r="E107" i="1"/>
  <c r="AN107" i="1"/>
  <c r="O107" i="1"/>
  <c r="AR89" i="1"/>
  <c r="AF125" i="1"/>
  <c r="U143" i="1"/>
  <c r="AV82" i="2"/>
  <c r="AW82" i="2" s="1"/>
  <c r="AK72" i="2"/>
  <c r="AL72" i="2" s="1"/>
  <c r="W143" i="1"/>
  <c r="AE82" i="2"/>
  <c r="AF82" i="2" s="1"/>
  <c r="AR107" i="1"/>
  <c r="AS107" i="1"/>
  <c r="AT107" i="1"/>
  <c r="AU107" i="1"/>
  <c r="AO107" i="1"/>
  <c r="AY107" i="1"/>
  <c r="BE143" i="1"/>
  <c r="I143" i="1"/>
  <c r="AX107" i="1"/>
  <c r="BD143" i="1"/>
  <c r="BA107" i="1"/>
  <c r="BG143" i="1"/>
  <c r="AZ107" i="1"/>
  <c r="AE52" i="2"/>
  <c r="AF52" i="2" s="1"/>
  <c r="BF143" i="1"/>
  <c r="AX89" i="1"/>
  <c r="BG89" i="1"/>
  <c r="K108" i="1"/>
  <c r="AC42" i="2"/>
  <c r="AC62" i="2"/>
  <c r="AO62" i="2"/>
  <c r="AP62" i="2"/>
  <c r="AU144" i="1"/>
  <c r="BA144" i="1" l="1"/>
  <c r="BA126" i="1"/>
  <c r="BA127" i="1" s="1"/>
  <c r="BG108" i="1"/>
  <c r="AO90" i="1"/>
  <c r="W126" i="1"/>
  <c r="AC144" i="1"/>
  <c r="AC90" i="1"/>
  <c r="AO144" i="1"/>
  <c r="AO145" i="1" s="1"/>
  <c r="E126" i="1"/>
  <c r="AP32" i="2"/>
  <c r="E90" i="1"/>
  <c r="AC126" i="1"/>
  <c r="Q126" i="1"/>
  <c r="AI90" i="1"/>
  <c r="AO32" i="2"/>
  <c r="AQ32" i="2" s="1"/>
  <c r="H8" i="3" s="1"/>
  <c r="AI144" i="1"/>
  <c r="AP42" i="2"/>
  <c r="AO126" i="1"/>
  <c r="AO12" i="2"/>
  <c r="AQ12" i="2" s="1"/>
  <c r="H4" i="3" s="1"/>
  <c r="K90" i="1"/>
  <c r="W144" i="1"/>
  <c r="AP2" i="2"/>
  <c r="AO2" i="2"/>
  <c r="AQ2" i="2" s="1"/>
  <c r="H2" i="3" s="1"/>
  <c r="AO42" i="2"/>
  <c r="AQ42" i="2" s="1"/>
  <c r="H10" i="3" s="1"/>
  <c r="AO72" i="2"/>
  <c r="AQ72" i="2" s="1"/>
  <c r="H16" i="3" s="1"/>
  <c r="AP72" i="2"/>
  <c r="AI126" i="1"/>
  <c r="AI108" i="1"/>
  <c r="AP12" i="2"/>
  <c r="K144" i="1"/>
  <c r="AC108" i="1"/>
  <c r="E144" i="1"/>
  <c r="Q144" i="1"/>
  <c r="AU126" i="1"/>
  <c r="AU127" i="1" s="1"/>
  <c r="W108" i="1"/>
  <c r="K126" i="1"/>
  <c r="AO22" i="2"/>
  <c r="AQ22" i="2" s="1"/>
  <c r="H6" i="3" s="1"/>
  <c r="AP92" i="2"/>
  <c r="AP82" i="2"/>
  <c r="AO92" i="2"/>
  <c r="AQ92" i="2" s="1"/>
  <c r="H20" i="3" s="1"/>
  <c r="AU90" i="1"/>
  <c r="Q90" i="1"/>
  <c r="Q91" i="1" s="1"/>
  <c r="BG90" i="1"/>
  <c r="Q108" i="1"/>
  <c r="E108" i="1"/>
  <c r="K109" i="1" s="1"/>
  <c r="AP22" i="2"/>
  <c r="AO108" i="1"/>
  <c r="BG144" i="1"/>
  <c r="BA90" i="1"/>
  <c r="AO82" i="2"/>
  <c r="AQ82" i="2" s="1"/>
  <c r="H18" i="3" s="1"/>
  <c r="AU108" i="1"/>
  <c r="BA108" i="1"/>
  <c r="AP52" i="2"/>
  <c r="AO52" i="2"/>
  <c r="AQ52" i="2" s="1"/>
  <c r="H12" i="3" s="1"/>
  <c r="AQ62" i="2"/>
  <c r="H14" i="3" s="1"/>
  <c r="AU145" i="1"/>
  <c r="BG145" i="1" l="1"/>
  <c r="Q127" i="1"/>
  <c r="BG127" i="1"/>
  <c r="BA109" i="1"/>
  <c r="E127" i="1"/>
  <c r="K91" i="1"/>
  <c r="AU91" i="1"/>
  <c r="AI91" i="1"/>
  <c r="AC91" i="1"/>
  <c r="AO127" i="1"/>
  <c r="Q145" i="1"/>
  <c r="W127" i="1"/>
  <c r="K127" i="1"/>
  <c r="AI109" i="1"/>
  <c r="E91" i="1"/>
  <c r="AI127" i="1"/>
  <c r="W91" i="1"/>
  <c r="W145" i="1"/>
  <c r="AC127" i="1"/>
  <c r="E109" i="1"/>
  <c r="BG109" i="1"/>
  <c r="E145" i="1"/>
  <c r="AO91" i="1"/>
  <c r="AO109" i="1"/>
  <c r="AC109" i="1"/>
  <c r="K145" i="1"/>
  <c r="W109" i="1"/>
  <c r="AU109" i="1"/>
  <c r="BA91" i="1"/>
  <c r="BG91" i="1"/>
  <c r="Q109" i="1"/>
  <c r="BA145" i="1"/>
  <c r="BF82" i="2"/>
  <c r="BH82" i="2" s="1"/>
  <c r="M18" i="3" s="1"/>
  <c r="I21" i="3"/>
  <c r="J4" i="3" l="1"/>
  <c r="K4" i="3" s="1"/>
  <c r="J12" i="3"/>
  <c r="K12" i="3" s="1"/>
  <c r="J2" i="3"/>
  <c r="K2" i="3" s="1"/>
  <c r="J10" i="3"/>
  <c r="K10" i="3" s="1"/>
  <c r="J8" i="3"/>
  <c r="K8" i="3" s="1"/>
  <c r="J14" i="3"/>
  <c r="K14" i="3" s="1"/>
  <c r="J6" i="3"/>
  <c r="K6" i="3" s="1"/>
  <c r="J20" i="3"/>
  <c r="K20" i="3" s="1"/>
  <c r="J18" i="3"/>
  <c r="K18" i="3" s="1"/>
  <c r="BG82" i="2" s="1"/>
  <c r="J16" i="3"/>
  <c r="K16" i="3" s="1"/>
  <c r="D159" i="1" l="1"/>
  <c r="D160" i="1" s="1"/>
  <c r="J161" i="1" s="1"/>
  <c r="I195" i="1"/>
  <c r="I196" i="1" s="1"/>
  <c r="V177" i="1"/>
  <c r="V178" i="1" s="1"/>
  <c r="I213" i="1"/>
  <c r="I214" i="1" s="1"/>
  <c r="H213" i="1"/>
  <c r="H195" i="1"/>
  <c r="T177" i="1"/>
  <c r="J213" i="1"/>
  <c r="J214" i="1" s="1"/>
  <c r="B159" i="1"/>
  <c r="J195" i="1"/>
  <c r="J196" i="1" s="1"/>
  <c r="U177" i="1"/>
  <c r="U178" i="1" s="1"/>
  <c r="C159" i="1"/>
  <c r="C160" i="1" s="1"/>
  <c r="I161" i="1" s="1"/>
  <c r="Z159" i="1"/>
  <c r="H177" i="1"/>
  <c r="AA159" i="1"/>
  <c r="AA160" i="1" s="1"/>
  <c r="N195" i="1"/>
  <c r="I177" i="1"/>
  <c r="I178" i="1" s="1"/>
  <c r="B213" i="1"/>
  <c r="AB159" i="1"/>
  <c r="AB160" i="1" s="1"/>
  <c r="O195" i="1"/>
  <c r="O196" i="1" s="1"/>
  <c r="J177" i="1"/>
  <c r="J178" i="1" s="1"/>
  <c r="C213" i="1"/>
  <c r="C214" i="1" s="1"/>
  <c r="P195" i="1"/>
  <c r="P196" i="1" s="1"/>
  <c r="D213" i="1"/>
  <c r="D214" i="1" s="1"/>
  <c r="AF159" i="1"/>
  <c r="AR177" i="1"/>
  <c r="AG159" i="1"/>
  <c r="AG160" i="1" s="1"/>
  <c r="BD195" i="1"/>
  <c r="AS177" i="1"/>
  <c r="AS178" i="1" s="1"/>
  <c r="AM179" i="1" s="1"/>
  <c r="AR213" i="1"/>
  <c r="AT213" i="1"/>
  <c r="AT214" i="1" s="1"/>
  <c r="AH159" i="1"/>
  <c r="AH160" i="1" s="1"/>
  <c r="BE195" i="1"/>
  <c r="BE196" i="1" s="1"/>
  <c r="BF195" i="1"/>
  <c r="BF196" i="1" s="1"/>
  <c r="AS213" i="1"/>
  <c r="AS214" i="1" s="1"/>
  <c r="AT177" i="1"/>
  <c r="AT178" i="1" s="1"/>
  <c r="AN179" i="1" s="1"/>
  <c r="V159" i="1"/>
  <c r="V160" i="1" s="1"/>
  <c r="C195" i="1"/>
  <c r="C196" i="1" s="1"/>
  <c r="AH177" i="1"/>
  <c r="AH178" i="1" s="1"/>
  <c r="AG213" i="1"/>
  <c r="AG214" i="1" s="1"/>
  <c r="D195" i="1"/>
  <c r="D196" i="1" s="1"/>
  <c r="AH213" i="1"/>
  <c r="AH214" i="1" s="1"/>
  <c r="AF177" i="1"/>
  <c r="AG177" i="1"/>
  <c r="AG178" i="1" s="1"/>
  <c r="AF213" i="1"/>
  <c r="T159" i="1"/>
  <c r="U159" i="1"/>
  <c r="U160" i="1" s="1"/>
  <c r="B195" i="1"/>
  <c r="AS159" i="1"/>
  <c r="AS160" i="1" s="1"/>
  <c r="AX195" i="1"/>
  <c r="AY177" i="1"/>
  <c r="AY178" i="1" s="1"/>
  <c r="BD213" i="1"/>
  <c r="AT159" i="1"/>
  <c r="AT160" i="1" s="1"/>
  <c r="AY195" i="1"/>
  <c r="AY196" i="1" s="1"/>
  <c r="AZ177" i="1"/>
  <c r="AZ178" i="1" s="1"/>
  <c r="BE213" i="1"/>
  <c r="BE214" i="1" s="1"/>
  <c r="AY215" i="1" s="1"/>
  <c r="BF213" i="1"/>
  <c r="BF214" i="1" s="1"/>
  <c r="AZ215" i="1" s="1"/>
  <c r="AR159" i="1"/>
  <c r="AZ195" i="1"/>
  <c r="AZ196" i="1" s="1"/>
  <c r="AX177" i="1"/>
  <c r="AH195" i="1"/>
  <c r="AH196" i="1" s="1"/>
  <c r="P213" i="1"/>
  <c r="P214" i="1" s="1"/>
  <c r="AL159" i="1"/>
  <c r="Z177" i="1"/>
  <c r="AN159" i="1"/>
  <c r="AN160" i="1" s="1"/>
  <c r="AG195" i="1"/>
  <c r="AG196" i="1" s="1"/>
  <c r="AA177" i="1"/>
  <c r="AA178" i="1" s="1"/>
  <c r="N213" i="1"/>
  <c r="AB177" i="1"/>
  <c r="AB178" i="1" s="1"/>
  <c r="O213" i="1"/>
  <c r="O214" i="1" s="1"/>
  <c r="AF195" i="1"/>
  <c r="AM159" i="1"/>
  <c r="AM160" i="1" s="1"/>
  <c r="BD159" i="1"/>
  <c r="BD177" i="1"/>
  <c r="BE159" i="1"/>
  <c r="BE160" i="1" s="1"/>
  <c r="Z195" i="1"/>
  <c r="BE177" i="1"/>
  <c r="BE178" i="1" s="1"/>
  <c r="AL213" i="1"/>
  <c r="BF177" i="1"/>
  <c r="BF178" i="1" s="1"/>
  <c r="AM213" i="1"/>
  <c r="AM214" i="1" s="1"/>
  <c r="AN213" i="1"/>
  <c r="AN214" i="1" s="1"/>
  <c r="BF159" i="1"/>
  <c r="BF160" i="1" s="1"/>
  <c r="AA195" i="1"/>
  <c r="AA196" i="1" s="1"/>
  <c r="AB195" i="1"/>
  <c r="AB196" i="1" s="1"/>
  <c r="AY159" i="1"/>
  <c r="AY160" i="1" s="1"/>
  <c r="AR195" i="1"/>
  <c r="C177" i="1"/>
  <c r="C178" i="1" s="1"/>
  <c r="Z213" i="1"/>
  <c r="AZ159" i="1"/>
  <c r="AZ160" i="1" s="1"/>
  <c r="AS195" i="1"/>
  <c r="AS196" i="1" s="1"/>
  <c r="AM197" i="1" s="1"/>
  <c r="D177" i="1"/>
  <c r="D178" i="1" s="1"/>
  <c r="AA213" i="1"/>
  <c r="AA214" i="1" s="1"/>
  <c r="AT195" i="1"/>
  <c r="AT196" i="1" s="1"/>
  <c r="AN197" i="1" s="1"/>
  <c r="AX159" i="1"/>
  <c r="AB213" i="1"/>
  <c r="AB214" i="1" s="1"/>
  <c r="B177" i="1"/>
  <c r="V195" i="1"/>
  <c r="V196" i="1" s="1"/>
  <c r="V213" i="1"/>
  <c r="V214" i="1" s="1"/>
  <c r="N159" i="1"/>
  <c r="N177" i="1"/>
  <c r="O159" i="1"/>
  <c r="O160" i="1" s="1"/>
  <c r="T195" i="1"/>
  <c r="O177" i="1"/>
  <c r="O178" i="1" s="1"/>
  <c r="T213" i="1"/>
  <c r="P177" i="1"/>
  <c r="P178" i="1" s="1"/>
  <c r="U213" i="1"/>
  <c r="U214" i="1" s="1"/>
  <c r="P159" i="1"/>
  <c r="P160" i="1" s="1"/>
  <c r="U195" i="1"/>
  <c r="U196" i="1" s="1"/>
  <c r="AO159" i="1" l="1"/>
  <c r="AL160" i="1"/>
  <c r="AO160" i="1" s="1"/>
  <c r="W177" i="1"/>
  <c r="T178" i="1"/>
  <c r="W178" i="1" s="1"/>
  <c r="BA159" i="1"/>
  <c r="AX160" i="1"/>
  <c r="BA160" i="1" s="1"/>
  <c r="AR196" i="1"/>
  <c r="AU195" i="1"/>
  <c r="AO213" i="1"/>
  <c r="AL214" i="1"/>
  <c r="AO214" i="1" s="1"/>
  <c r="W159" i="1"/>
  <c r="T160" i="1"/>
  <c r="W160" i="1" s="1"/>
  <c r="AU213" i="1"/>
  <c r="AR214" i="1"/>
  <c r="AU214" i="1" s="1"/>
  <c r="K177" i="1"/>
  <c r="H178" i="1"/>
  <c r="K178" i="1" s="1"/>
  <c r="H196" i="1"/>
  <c r="K196" i="1" s="1"/>
  <c r="K195" i="1"/>
  <c r="B178" i="1"/>
  <c r="E178" i="1" s="1"/>
  <c r="E177" i="1"/>
  <c r="AC177" i="1"/>
  <c r="Z178" i="1"/>
  <c r="AC178" i="1" s="1"/>
  <c r="AF214" i="1"/>
  <c r="AI214" i="1" s="1"/>
  <c r="AI213" i="1"/>
  <c r="Z160" i="1"/>
  <c r="AC160" i="1" s="1"/>
  <c r="AC159" i="1"/>
  <c r="H214" i="1"/>
  <c r="K214" i="1" s="1"/>
  <c r="K213" i="1"/>
  <c r="Q177" i="1"/>
  <c r="N178" i="1"/>
  <c r="Q178" i="1" s="1"/>
  <c r="Q159" i="1"/>
  <c r="N160" i="1"/>
  <c r="Q160" i="1" s="1"/>
  <c r="AC195" i="1"/>
  <c r="Z196" i="1"/>
  <c r="AC196" i="1" s="1"/>
  <c r="N214" i="1"/>
  <c r="Q214" i="1" s="1"/>
  <c r="Q213" i="1"/>
  <c r="AX178" i="1"/>
  <c r="BA178" i="1" s="1"/>
  <c r="BA177" i="1"/>
  <c r="BG213" i="1"/>
  <c r="BD214" i="1"/>
  <c r="BG195" i="1"/>
  <c r="BD196" i="1"/>
  <c r="BG196" i="1" s="1"/>
  <c r="AC213" i="1"/>
  <c r="Z214" i="1"/>
  <c r="AC214" i="1" s="1"/>
  <c r="E195" i="1"/>
  <c r="B196" i="1"/>
  <c r="E196" i="1" s="1"/>
  <c r="Q195" i="1"/>
  <c r="N196" i="1"/>
  <c r="Q196" i="1" s="1"/>
  <c r="AF178" i="1"/>
  <c r="AI178" i="1" s="1"/>
  <c r="AI177" i="1"/>
  <c r="BG177" i="1"/>
  <c r="BD178" i="1"/>
  <c r="BG178" i="1" s="1"/>
  <c r="AR160" i="1"/>
  <c r="AU160" i="1" s="1"/>
  <c r="AU159" i="1"/>
  <c r="AX196" i="1"/>
  <c r="BA196" i="1" s="1"/>
  <c r="BA195" i="1"/>
  <c r="AU177" i="1"/>
  <c r="AR178" i="1"/>
  <c r="E213" i="1"/>
  <c r="B214" i="1"/>
  <c r="E214" i="1" s="1"/>
  <c r="W195" i="1"/>
  <c r="T196" i="1"/>
  <c r="W196" i="1" s="1"/>
  <c r="AI195" i="1"/>
  <c r="AF196" i="1"/>
  <c r="AI196" i="1" s="1"/>
  <c r="W213" i="1"/>
  <c r="T214" i="1"/>
  <c r="W214" i="1" s="1"/>
  <c r="BD160" i="1"/>
  <c r="BG160" i="1" s="1"/>
  <c r="BG159" i="1"/>
  <c r="AF160" i="1"/>
  <c r="AI160" i="1" s="1"/>
  <c r="AI159" i="1"/>
  <c r="E159" i="1"/>
  <c r="B160" i="1"/>
  <c r="BG214" i="1" l="1"/>
  <c r="BA215" i="1" s="1"/>
  <c r="AX215" i="1"/>
  <c r="AU196" i="1"/>
  <c r="AO197" i="1" s="1"/>
  <c r="AL197" i="1"/>
  <c r="AU178" i="1"/>
  <c r="AO179" i="1" s="1"/>
  <c r="AL179" i="1"/>
  <c r="AY52" i="2"/>
  <c r="AZ52" i="2" s="1"/>
  <c r="AF197" i="1"/>
  <c r="AG197" i="1"/>
  <c r="AH197" i="1"/>
  <c r="AI197" i="1"/>
  <c r="AS12" i="2"/>
  <c r="O161" i="1"/>
  <c r="Q161" i="1"/>
  <c r="P161" i="1"/>
  <c r="N161" i="1"/>
  <c r="AY72" i="2"/>
  <c r="AZ72" i="2" s="1"/>
  <c r="BA197" i="1"/>
  <c r="AX197" i="1"/>
  <c r="AY197" i="1"/>
  <c r="AZ197" i="1"/>
  <c r="AV12" i="2"/>
  <c r="AW12" i="2" s="1"/>
  <c r="Q179" i="1"/>
  <c r="N179" i="1"/>
  <c r="O179" i="1"/>
  <c r="P179" i="1"/>
  <c r="AS62" i="2"/>
  <c r="AF161" i="1"/>
  <c r="AH161" i="1"/>
  <c r="AI161" i="1"/>
  <c r="AG161" i="1"/>
  <c r="AS72" i="2"/>
  <c r="AT161" i="1"/>
  <c r="AR161" i="1"/>
  <c r="AS161" i="1"/>
  <c r="AU161" i="1"/>
  <c r="AV72" i="2"/>
  <c r="AW72" i="2" s="1"/>
  <c r="AY179" i="1"/>
  <c r="BA179" i="1"/>
  <c r="AZ179" i="1"/>
  <c r="AX179" i="1"/>
  <c r="AY22" i="2"/>
  <c r="AZ22" i="2" s="1"/>
  <c r="N197" i="1"/>
  <c r="O197" i="1"/>
  <c r="Q197" i="1"/>
  <c r="P197" i="1"/>
  <c r="AV22" i="2"/>
  <c r="AW22" i="2" s="1"/>
  <c r="H179" i="1"/>
  <c r="I179" i="1"/>
  <c r="J179" i="1"/>
  <c r="K179" i="1"/>
  <c r="AY42" i="2"/>
  <c r="AZ42" i="2" s="1"/>
  <c r="E197" i="1"/>
  <c r="B197" i="1"/>
  <c r="C197" i="1"/>
  <c r="D197" i="1"/>
  <c r="E199" i="1"/>
  <c r="AS32" i="2"/>
  <c r="AY161" i="1"/>
  <c r="AZ161" i="1"/>
  <c r="BA161" i="1"/>
  <c r="AX161" i="1"/>
  <c r="BB22" i="2"/>
  <c r="BC22" i="2" s="1"/>
  <c r="B215" i="1"/>
  <c r="C215" i="1"/>
  <c r="D215" i="1"/>
  <c r="E215" i="1"/>
  <c r="AS92" i="2"/>
  <c r="BD161" i="1"/>
  <c r="BE161" i="1"/>
  <c r="BF161" i="1"/>
  <c r="BG161" i="1"/>
  <c r="E160" i="1"/>
  <c r="H161" i="1"/>
  <c r="BB42" i="2"/>
  <c r="BC42" i="2" s="1"/>
  <c r="AF215" i="1"/>
  <c r="AG215" i="1"/>
  <c r="AH215" i="1"/>
  <c r="AI215" i="1"/>
  <c r="AI217" i="1"/>
  <c r="AY12" i="2"/>
  <c r="AZ12" i="2" s="1"/>
  <c r="V197" i="1"/>
  <c r="W197" i="1"/>
  <c r="T197" i="1"/>
  <c r="U197" i="1"/>
  <c r="BB62" i="2"/>
  <c r="BC62" i="2" s="1"/>
  <c r="AR215" i="1"/>
  <c r="AS215" i="1"/>
  <c r="AT215" i="1"/>
  <c r="AU215" i="1"/>
  <c r="AV92" i="2"/>
  <c r="AW92" i="2" s="1"/>
  <c r="BD179" i="1"/>
  <c r="BE179" i="1"/>
  <c r="BF179" i="1"/>
  <c r="BG179" i="1"/>
  <c r="AS42" i="2"/>
  <c r="T161" i="1"/>
  <c r="U161" i="1"/>
  <c r="V161" i="1"/>
  <c r="W161" i="1"/>
  <c r="W163" i="1"/>
  <c r="BB2" i="2"/>
  <c r="BC2" i="2" s="1"/>
  <c r="J215" i="1"/>
  <c r="K215" i="1"/>
  <c r="H215" i="1"/>
  <c r="I215" i="1"/>
  <c r="BB12" i="2"/>
  <c r="BC12" i="2" s="1"/>
  <c r="T215" i="1"/>
  <c r="U215" i="1"/>
  <c r="V215" i="1"/>
  <c r="W215" i="1"/>
  <c r="AY62" i="2"/>
  <c r="AZ62" i="2" s="1"/>
  <c r="BD197" i="1"/>
  <c r="BE197" i="1"/>
  <c r="BF197" i="1"/>
  <c r="BG197" i="1"/>
  <c r="AY92" i="2"/>
  <c r="AZ92" i="2" s="1"/>
  <c r="Z197" i="1"/>
  <c r="AA197" i="1"/>
  <c r="AB197" i="1"/>
  <c r="AC197" i="1"/>
  <c r="BB92" i="2"/>
  <c r="BC92" i="2" s="1"/>
  <c r="AO215" i="1"/>
  <c r="AL215" i="1"/>
  <c r="AM215" i="1"/>
  <c r="AN215" i="1"/>
  <c r="AS52" i="2"/>
  <c r="AL161" i="1"/>
  <c r="AM161" i="1"/>
  <c r="AN161" i="1"/>
  <c r="AO161" i="1"/>
  <c r="AV52" i="2"/>
  <c r="AW52" i="2" s="1"/>
  <c r="Z179" i="1"/>
  <c r="AA179" i="1"/>
  <c r="AB179" i="1"/>
  <c r="AC179" i="1"/>
  <c r="AC181" i="1"/>
  <c r="BB32" i="2"/>
  <c r="BC32" i="2" s="1"/>
  <c r="AA215" i="1"/>
  <c r="AB215" i="1"/>
  <c r="AC215" i="1"/>
  <c r="Z215" i="1"/>
  <c r="AC217" i="1"/>
  <c r="AV2" i="2"/>
  <c r="AW2" i="2" s="1"/>
  <c r="T179" i="1"/>
  <c r="V179" i="1"/>
  <c r="W179" i="1"/>
  <c r="U179" i="1"/>
  <c r="BB52" i="2"/>
  <c r="BC52" i="2" s="1"/>
  <c r="N215" i="1"/>
  <c r="O215" i="1"/>
  <c r="P215" i="1"/>
  <c r="Q215" i="1"/>
  <c r="AV32" i="2"/>
  <c r="AW32" i="2" s="1"/>
  <c r="C179" i="1"/>
  <c r="E179" i="1"/>
  <c r="B179" i="1"/>
  <c r="D179" i="1"/>
  <c r="AV42" i="2"/>
  <c r="AW42" i="2" s="1"/>
  <c r="AH179" i="1"/>
  <c r="AI179" i="1"/>
  <c r="AF179" i="1"/>
  <c r="AG179" i="1"/>
  <c r="AI181" i="1"/>
  <c r="AS22" i="2"/>
  <c r="AC161" i="1"/>
  <c r="Z161" i="1"/>
  <c r="AA161" i="1"/>
  <c r="AB161" i="1"/>
  <c r="AY2" i="2"/>
  <c r="AZ2" i="2" s="1"/>
  <c r="H197" i="1"/>
  <c r="I197" i="1"/>
  <c r="J197" i="1"/>
  <c r="K197" i="1"/>
  <c r="K199" i="1"/>
  <c r="BG215" i="1" l="1"/>
  <c r="BE215" i="1"/>
  <c r="BF215" i="1"/>
  <c r="BB72" i="2"/>
  <c r="BC72" i="2" s="1"/>
  <c r="BD215" i="1"/>
  <c r="AS197" i="1"/>
  <c r="AC180" i="1"/>
  <c r="AU216" i="1"/>
  <c r="K198" i="1"/>
  <c r="BA216" i="1"/>
  <c r="AR197" i="1"/>
  <c r="AY32" i="2"/>
  <c r="AZ32" i="2" s="1"/>
  <c r="AU197" i="1"/>
  <c r="AT197" i="1"/>
  <c r="AO198" i="1"/>
  <c r="W198" i="1"/>
  <c r="AI216" i="1"/>
  <c r="AC198" i="1"/>
  <c r="K216" i="1"/>
  <c r="AS179" i="1"/>
  <c r="AR179" i="1"/>
  <c r="AU179" i="1"/>
  <c r="AV62" i="2"/>
  <c r="AW62" i="2" s="1"/>
  <c r="AT179" i="1"/>
  <c r="AO180" i="1"/>
  <c r="W162" i="1"/>
  <c r="W216" i="1"/>
  <c r="AT42" i="2"/>
  <c r="BF42" i="2"/>
  <c r="BG42" i="2"/>
  <c r="BA198" i="1"/>
  <c r="AT12" i="2"/>
  <c r="BF12" i="2"/>
  <c r="BG12" i="2"/>
  <c r="AI180" i="1"/>
  <c r="AO216" i="1"/>
  <c r="AS2" i="2"/>
  <c r="C161" i="1"/>
  <c r="D161" i="1"/>
  <c r="E161" i="1"/>
  <c r="B161" i="1"/>
  <c r="K161" i="1"/>
  <c r="K162" i="1" s="1"/>
  <c r="AT72" i="2"/>
  <c r="AT32" i="2"/>
  <c r="Q180" i="1"/>
  <c r="E216" i="1"/>
  <c r="Q198" i="1"/>
  <c r="AT52" i="2"/>
  <c r="BF52" i="2"/>
  <c r="BG52" i="2"/>
  <c r="Q162" i="1"/>
  <c r="AO162" i="1"/>
  <c r="AC162" i="1"/>
  <c r="E180" i="1"/>
  <c r="Q216" i="1"/>
  <c r="BG198" i="1"/>
  <c r="BG180" i="1"/>
  <c r="BG162" i="1"/>
  <c r="K180" i="1"/>
  <c r="AI162" i="1"/>
  <c r="AI198" i="1"/>
  <c r="W180" i="1"/>
  <c r="AT22" i="2"/>
  <c r="BF22" i="2"/>
  <c r="BG22" i="2"/>
  <c r="AC216" i="1"/>
  <c r="AT92" i="2"/>
  <c r="BG92" i="2"/>
  <c r="BF92" i="2"/>
  <c r="BA162" i="1"/>
  <c r="E198" i="1"/>
  <c r="BA180" i="1"/>
  <c r="AU162" i="1"/>
  <c r="AT62" i="2"/>
  <c r="BF72" i="2" l="1"/>
  <c r="BH72" i="2" s="1"/>
  <c r="M16" i="3" s="1"/>
  <c r="BG216" i="1"/>
  <c r="BA217" i="1" s="1"/>
  <c r="BG72" i="2"/>
  <c r="W181" i="1"/>
  <c r="AU163" i="1"/>
  <c r="BF32" i="2"/>
  <c r="BH32" i="2" s="1"/>
  <c r="M8" i="3" s="1"/>
  <c r="BG32" i="2"/>
  <c r="E181" i="1"/>
  <c r="AU217" i="1"/>
  <c r="AO217" i="1"/>
  <c r="W217" i="1"/>
  <c r="Q217" i="1"/>
  <c r="K217" i="1"/>
  <c r="E217" i="1"/>
  <c r="BG199" i="1"/>
  <c r="BA199" i="1"/>
  <c r="AU198" i="1"/>
  <c r="AO199" i="1" s="1"/>
  <c r="AI199" i="1"/>
  <c r="AC199" i="1"/>
  <c r="W199" i="1"/>
  <c r="Q199" i="1"/>
  <c r="BG163" i="1"/>
  <c r="BG62" i="2"/>
  <c r="BG181" i="1"/>
  <c r="BA181" i="1"/>
  <c r="AU180" i="1"/>
  <c r="AO181" i="1" s="1"/>
  <c r="BF62" i="2"/>
  <c r="BH62" i="2" s="1"/>
  <c r="M14" i="3" s="1"/>
  <c r="Q181" i="1"/>
  <c r="K181" i="1"/>
  <c r="AO163" i="1"/>
  <c r="AI163" i="1"/>
  <c r="AC163" i="1"/>
  <c r="BA163" i="1"/>
  <c r="Q163" i="1"/>
  <c r="BH12" i="2"/>
  <c r="M4" i="3" s="1"/>
  <c r="AT2" i="2"/>
  <c r="BG2" i="2"/>
  <c r="BF2" i="2"/>
  <c r="E162" i="1"/>
  <c r="K163" i="1" s="1"/>
  <c r="BH42" i="2"/>
  <c r="M10" i="3" s="1"/>
  <c r="BH22" i="2"/>
  <c r="M6" i="3" s="1"/>
  <c r="BH92" i="2"/>
  <c r="M20" i="3" s="1"/>
  <c r="BH52" i="2"/>
  <c r="M12" i="3" s="1"/>
  <c r="BG217" i="1" l="1"/>
  <c r="AU181" i="1"/>
  <c r="AU199" i="1"/>
  <c r="E163" i="1"/>
  <c r="BH2" i="2"/>
  <c r="M2" i="3" s="1"/>
  <c r="N21" i="3" s="1"/>
  <c r="O6" i="3" l="1"/>
  <c r="P6" i="3" s="1"/>
  <c r="O4" i="3"/>
  <c r="P4" i="3" s="1"/>
  <c r="O14" i="3"/>
  <c r="P14" i="3" s="1"/>
  <c r="O2" i="3"/>
  <c r="P2" i="3" s="1"/>
  <c r="O12" i="3"/>
  <c r="P12" i="3" s="1"/>
  <c r="O20" i="3"/>
  <c r="P20" i="3" s="1"/>
  <c r="O10" i="3"/>
  <c r="P10" i="3" s="1"/>
  <c r="O18" i="3"/>
  <c r="P18" i="3" s="1"/>
  <c r="O8" i="3"/>
  <c r="P8" i="3" s="1"/>
  <c r="O16" i="3"/>
  <c r="P16" i="3" s="1"/>
  <c r="BF231" i="1" l="1"/>
  <c r="BF232" i="1" s="1"/>
  <c r="AA267" i="1"/>
  <c r="AA268" i="1" s="1"/>
  <c r="AN249" i="1"/>
  <c r="AN250" i="1" s="1"/>
  <c r="O285" i="1"/>
  <c r="O286" i="1" s="1"/>
  <c r="AB267" i="1"/>
  <c r="AB268" i="1" s="1"/>
  <c r="P285" i="1"/>
  <c r="P286" i="1" s="1"/>
  <c r="BD231" i="1"/>
  <c r="AL249" i="1"/>
  <c r="BE231" i="1"/>
  <c r="BE232" i="1" s="1"/>
  <c r="Z267" i="1"/>
  <c r="AM249" i="1"/>
  <c r="AM250" i="1" s="1"/>
  <c r="N285" i="1"/>
  <c r="D231" i="1"/>
  <c r="D232" i="1" s="1"/>
  <c r="BE267" i="1"/>
  <c r="BE268" i="1" s="1"/>
  <c r="BF249" i="1"/>
  <c r="BF250" i="1" s="1"/>
  <c r="AM285" i="1"/>
  <c r="AM286" i="1" s="1"/>
  <c r="BF267" i="1"/>
  <c r="BF268" i="1" s="1"/>
  <c r="AN285" i="1"/>
  <c r="AN286" i="1" s="1"/>
  <c r="B231" i="1"/>
  <c r="BD249" i="1"/>
  <c r="C231" i="1"/>
  <c r="C232" i="1" s="1"/>
  <c r="BD267" i="1"/>
  <c r="BE249" i="1"/>
  <c r="BE250" i="1" s="1"/>
  <c r="AL285" i="1"/>
  <c r="AY231" i="1"/>
  <c r="AY232" i="1" s="1"/>
  <c r="AL267" i="1"/>
  <c r="AY249" i="1"/>
  <c r="AY250" i="1" s="1"/>
  <c r="Z285" i="1"/>
  <c r="AZ231" i="1"/>
  <c r="AZ232" i="1" s="1"/>
  <c r="AM267" i="1"/>
  <c r="AM268" i="1" s="1"/>
  <c r="AZ249" i="1"/>
  <c r="AZ250" i="1" s="1"/>
  <c r="AA285" i="1"/>
  <c r="AA286" i="1" s="1"/>
  <c r="AN267" i="1"/>
  <c r="AN268" i="1" s="1"/>
  <c r="AB285" i="1"/>
  <c r="AB286" i="1" s="1"/>
  <c r="AX231" i="1"/>
  <c r="AX249" i="1"/>
  <c r="AG231" i="1"/>
  <c r="AG232" i="1" s="1"/>
  <c r="AF267" i="1"/>
  <c r="AG249" i="1"/>
  <c r="AG250" i="1" s="1"/>
  <c r="AF285" i="1"/>
  <c r="AG267" i="1"/>
  <c r="AG268" i="1" s="1"/>
  <c r="AG285" i="1"/>
  <c r="AG286" i="1" s="1"/>
  <c r="AF249" i="1"/>
  <c r="AF231" i="1"/>
  <c r="AH267" i="1"/>
  <c r="AH268" i="1" s="1"/>
  <c r="AH285" i="1"/>
  <c r="AH286" i="1" s="1"/>
  <c r="AH249" i="1"/>
  <c r="AH250" i="1" s="1"/>
  <c r="AH231" i="1"/>
  <c r="AH232" i="1" s="1"/>
  <c r="H249" i="1"/>
  <c r="I231" i="1"/>
  <c r="I232" i="1" s="1"/>
  <c r="H267" i="1"/>
  <c r="I249" i="1"/>
  <c r="I250" i="1" s="1"/>
  <c r="H285" i="1"/>
  <c r="J231" i="1"/>
  <c r="J232" i="1" s="1"/>
  <c r="I267" i="1"/>
  <c r="I268" i="1" s="1"/>
  <c r="J249" i="1"/>
  <c r="J250" i="1" s="1"/>
  <c r="I285" i="1"/>
  <c r="I286" i="1" s="1"/>
  <c r="J285" i="1"/>
  <c r="J286" i="1" s="1"/>
  <c r="H231" i="1"/>
  <c r="J267" i="1"/>
  <c r="J268" i="1" s="1"/>
  <c r="D267" i="1"/>
  <c r="D268" i="1" s="1"/>
  <c r="AZ285" i="1"/>
  <c r="AZ286" i="1" s="1"/>
  <c r="Z231" i="1"/>
  <c r="N249" i="1"/>
  <c r="AA231" i="1"/>
  <c r="AA232" i="1" s="1"/>
  <c r="B267" i="1"/>
  <c r="O249" i="1"/>
  <c r="O250" i="1" s="1"/>
  <c r="AX285" i="1"/>
  <c r="AB231" i="1"/>
  <c r="AB232" i="1" s="1"/>
  <c r="C267" i="1"/>
  <c r="C268" i="1" s="1"/>
  <c r="AY285" i="1"/>
  <c r="AY286" i="1" s="1"/>
  <c r="P249" i="1"/>
  <c r="P250" i="1" s="1"/>
  <c r="AL231" i="1"/>
  <c r="Z249" i="1"/>
  <c r="AM231" i="1"/>
  <c r="AM232" i="1" s="1"/>
  <c r="N267" i="1"/>
  <c r="AA249" i="1"/>
  <c r="AA250" i="1" s="1"/>
  <c r="B285" i="1"/>
  <c r="AN231" i="1"/>
  <c r="AN232" i="1" s="1"/>
  <c r="O267" i="1"/>
  <c r="O268" i="1" s="1"/>
  <c r="AB249" i="1"/>
  <c r="AB250" i="1" s="1"/>
  <c r="C285" i="1"/>
  <c r="C286" i="1" s="1"/>
  <c r="P267" i="1"/>
  <c r="P268" i="1" s="1"/>
  <c r="D285" i="1"/>
  <c r="D286" i="1" s="1"/>
  <c r="U249" i="1"/>
  <c r="U250" i="1" s="1"/>
  <c r="T285" i="1"/>
  <c r="V231" i="1"/>
  <c r="V232" i="1" s="1"/>
  <c r="U267" i="1"/>
  <c r="U268" i="1" s="1"/>
  <c r="V249" i="1"/>
  <c r="V250" i="1" s="1"/>
  <c r="U285" i="1"/>
  <c r="U286" i="1" s="1"/>
  <c r="V267" i="1"/>
  <c r="V268" i="1" s="1"/>
  <c r="V285" i="1"/>
  <c r="V286" i="1" s="1"/>
  <c r="T231" i="1"/>
  <c r="U231" i="1"/>
  <c r="U232" i="1" s="1"/>
  <c r="T267" i="1"/>
  <c r="T249" i="1"/>
  <c r="N231" i="1"/>
  <c r="B249" i="1"/>
  <c r="O231" i="1"/>
  <c r="O232" i="1" s="1"/>
  <c r="AX267" i="1"/>
  <c r="AY267" i="1"/>
  <c r="AY268" i="1" s="1"/>
  <c r="BF285" i="1"/>
  <c r="BF286" i="1" s="1"/>
  <c r="C249" i="1"/>
  <c r="C250" i="1" s="1"/>
  <c r="AZ267" i="1"/>
  <c r="AZ268" i="1" s="1"/>
  <c r="D249" i="1"/>
  <c r="D250" i="1" s="1"/>
  <c r="BD285" i="1"/>
  <c r="P231" i="1"/>
  <c r="P232" i="1" s="1"/>
  <c r="BE285" i="1"/>
  <c r="BE286" i="1" s="1"/>
  <c r="AT249" i="1"/>
  <c r="AT250" i="1" s="1"/>
  <c r="AS285" i="1"/>
  <c r="AS286" i="1" s="1"/>
  <c r="AT267" i="1"/>
  <c r="AT268" i="1" s="1"/>
  <c r="AT285" i="1"/>
  <c r="AT286" i="1" s="1"/>
  <c r="AR231" i="1"/>
  <c r="AS249" i="1"/>
  <c r="AS250" i="1" s="1"/>
  <c r="AR285" i="1"/>
  <c r="AS231" i="1"/>
  <c r="AS232" i="1" s="1"/>
  <c r="AR267" i="1"/>
  <c r="AT231" i="1"/>
  <c r="AT232" i="1" s="1"/>
  <c r="AS267" i="1"/>
  <c r="AS268" i="1" s="1"/>
  <c r="AR249" i="1"/>
  <c r="T268" i="1" l="1"/>
  <c r="W268" i="1" s="1"/>
  <c r="W267" i="1"/>
  <c r="AC231" i="1"/>
  <c r="Z232" i="1"/>
  <c r="AC232" i="1" s="1"/>
  <c r="BG231" i="1"/>
  <c r="BD232" i="1"/>
  <c r="BG232" i="1" s="1"/>
  <c r="Q231" i="1"/>
  <c r="N232" i="1"/>
  <c r="Q232" i="1" s="1"/>
  <c r="BG267" i="1"/>
  <c r="BD268" i="1"/>
  <c r="BG268" i="1" s="1"/>
  <c r="H250" i="1"/>
  <c r="K250" i="1" s="1"/>
  <c r="K249" i="1"/>
  <c r="AU249" i="1"/>
  <c r="AR250" i="1"/>
  <c r="AU250" i="1" s="1"/>
  <c r="AO249" i="1"/>
  <c r="AL250" i="1"/>
  <c r="AO250" i="1" s="1"/>
  <c r="K285" i="1"/>
  <c r="H286" i="1"/>
  <c r="K286" i="1" s="1"/>
  <c r="AI285" i="1"/>
  <c r="AF286" i="1"/>
  <c r="AI286" i="1" s="1"/>
  <c r="AR268" i="1"/>
  <c r="AU268" i="1" s="1"/>
  <c r="AU267" i="1"/>
  <c r="T232" i="1"/>
  <c r="W232" i="1" s="1"/>
  <c r="W231" i="1"/>
  <c r="BA267" i="1"/>
  <c r="AX268" i="1"/>
  <c r="BA268" i="1" s="1"/>
  <c r="Q267" i="1"/>
  <c r="N268" i="1"/>
  <c r="Q268" i="1" s="1"/>
  <c r="BA285" i="1"/>
  <c r="AX286" i="1"/>
  <c r="BA286" i="1" s="1"/>
  <c r="AI231" i="1"/>
  <c r="AF232" i="1"/>
  <c r="AI232" i="1" s="1"/>
  <c r="AX250" i="1"/>
  <c r="BA250" i="1" s="1"/>
  <c r="BA249" i="1"/>
  <c r="AC285" i="1"/>
  <c r="Z286" i="1"/>
  <c r="AC286" i="1" s="1"/>
  <c r="BG249" i="1"/>
  <c r="BD250" i="1"/>
  <c r="BG250" i="1" s="1"/>
  <c r="N286" i="1"/>
  <c r="Q286" i="1" s="1"/>
  <c r="Q285" i="1"/>
  <c r="AU231" i="1"/>
  <c r="AR232" i="1"/>
  <c r="AU232" i="1" s="1"/>
  <c r="W249" i="1"/>
  <c r="T250" i="1"/>
  <c r="W250" i="1" s="1"/>
  <c r="Q249" i="1"/>
  <c r="N250" i="1"/>
  <c r="Q250" i="1" s="1"/>
  <c r="T286" i="1"/>
  <c r="W286" i="1" s="1"/>
  <c r="W285" i="1"/>
  <c r="H232" i="1"/>
  <c r="K232" i="1" s="1"/>
  <c r="K231" i="1"/>
  <c r="K267" i="1"/>
  <c r="H268" i="1"/>
  <c r="K268" i="1" s="1"/>
  <c r="AF250" i="1"/>
  <c r="AI250" i="1" s="1"/>
  <c r="AI249" i="1"/>
  <c r="BA231" i="1"/>
  <c r="AX232" i="1"/>
  <c r="BA232" i="1" s="1"/>
  <c r="E231" i="1"/>
  <c r="B232" i="1"/>
  <c r="E232" i="1" s="1"/>
  <c r="AL232" i="1"/>
  <c r="AO232" i="1" s="1"/>
  <c r="AO231" i="1"/>
  <c r="AL286" i="1"/>
  <c r="AO286" i="1" s="1"/>
  <c r="AO285" i="1"/>
  <c r="E285" i="1"/>
  <c r="B286" i="1"/>
  <c r="E286" i="1" s="1"/>
  <c r="AF268" i="1"/>
  <c r="AI268" i="1" s="1"/>
  <c r="AI267" i="1"/>
  <c r="AR286" i="1"/>
  <c r="AU286" i="1" s="1"/>
  <c r="AU285" i="1"/>
  <c r="BG285" i="1"/>
  <c r="BD286" i="1"/>
  <c r="BG286" i="1" s="1"/>
  <c r="E249" i="1"/>
  <c r="B250" i="1"/>
  <c r="E250" i="1" s="1"/>
  <c r="AC249" i="1"/>
  <c r="Z250" i="1"/>
  <c r="AC250" i="1" s="1"/>
  <c r="E267" i="1"/>
  <c r="B268" i="1"/>
  <c r="E268" i="1" s="1"/>
  <c r="AL268" i="1"/>
  <c r="AO268" i="1" s="1"/>
  <c r="AO267" i="1"/>
  <c r="AC267" i="1"/>
  <c r="Z268" i="1"/>
  <c r="AC268" i="1" s="1"/>
  <c r="BP92" i="2" l="1"/>
  <c r="BQ92" i="2" s="1"/>
  <c r="Z269" i="1"/>
  <c r="AA269" i="1"/>
  <c r="AB269" i="1"/>
  <c r="AC269" i="1"/>
  <c r="AC271" i="1"/>
  <c r="BM92" i="2"/>
  <c r="BN92" i="2" s="1"/>
  <c r="AL251" i="1"/>
  <c r="AM251" i="1"/>
  <c r="AN251" i="1"/>
  <c r="AO251" i="1"/>
  <c r="BS32" i="2"/>
  <c r="BT32" i="2" s="1"/>
  <c r="BF287" i="1"/>
  <c r="BG287" i="1"/>
  <c r="BE287" i="1"/>
  <c r="BD287" i="1"/>
  <c r="BM62" i="2"/>
  <c r="BN62" i="2" s="1"/>
  <c r="Q251" i="1"/>
  <c r="N251" i="1"/>
  <c r="O251" i="1"/>
  <c r="P251" i="1"/>
  <c r="BM52" i="2"/>
  <c r="BN52" i="2" s="1"/>
  <c r="BD251" i="1"/>
  <c r="BE251" i="1"/>
  <c r="BF251" i="1"/>
  <c r="BG251" i="1"/>
  <c r="BS62" i="2"/>
  <c r="BT62" i="2" s="1"/>
  <c r="AX287" i="1"/>
  <c r="AY287" i="1"/>
  <c r="AZ287" i="1"/>
  <c r="BA287" i="1"/>
  <c r="BM22" i="2"/>
  <c r="BN22" i="2" s="1"/>
  <c r="AR251" i="1"/>
  <c r="AS251" i="1"/>
  <c r="AT251" i="1"/>
  <c r="AU251" i="1"/>
  <c r="BJ92" i="2"/>
  <c r="BD233" i="1"/>
  <c r="BE233" i="1"/>
  <c r="BF233" i="1"/>
  <c r="BG233" i="1"/>
  <c r="BP82" i="2"/>
  <c r="BQ82" i="2" s="1"/>
  <c r="AM269" i="1"/>
  <c r="AN269" i="1"/>
  <c r="AO269" i="1"/>
  <c r="AL269" i="1"/>
  <c r="BS52" i="2"/>
  <c r="BT52" i="2" s="1"/>
  <c r="AO287" i="1"/>
  <c r="AL287" i="1"/>
  <c r="AM287" i="1"/>
  <c r="AN287" i="1"/>
  <c r="BM42" i="2"/>
  <c r="BN42" i="2" s="1"/>
  <c r="AH251" i="1"/>
  <c r="AI251" i="1"/>
  <c r="AF251" i="1"/>
  <c r="AG251" i="1"/>
  <c r="AI253" i="1"/>
  <c r="AR269" i="1"/>
  <c r="AS269" i="1"/>
  <c r="AT269" i="1"/>
  <c r="AU269" i="1"/>
  <c r="BP22" i="2"/>
  <c r="BQ22" i="2" s="1"/>
  <c r="BM32" i="2"/>
  <c r="BN32" i="2" s="1"/>
  <c r="C251" i="1"/>
  <c r="D251" i="1"/>
  <c r="E251" i="1"/>
  <c r="B251" i="1"/>
  <c r="BJ42" i="2"/>
  <c r="AF233" i="1"/>
  <c r="AG233" i="1"/>
  <c r="AH233" i="1"/>
  <c r="AI233" i="1"/>
  <c r="AI235" i="1"/>
  <c r="BJ12" i="2"/>
  <c r="T233" i="1"/>
  <c r="U233" i="1"/>
  <c r="V233" i="1"/>
  <c r="W233" i="1"/>
  <c r="BJ62" i="2"/>
  <c r="AC233" i="1"/>
  <c r="Z233" i="1"/>
  <c r="AA233" i="1"/>
  <c r="AB233" i="1"/>
  <c r="AC235" i="1"/>
  <c r="BS72" i="2"/>
  <c r="BT72" i="2" s="1"/>
  <c r="B287" i="1"/>
  <c r="C287" i="1"/>
  <c r="D287" i="1"/>
  <c r="E287" i="1"/>
  <c r="N287" i="1"/>
  <c r="O287" i="1"/>
  <c r="P287" i="1"/>
  <c r="Q287" i="1"/>
  <c r="BS92" i="2"/>
  <c r="BT92" i="2" s="1"/>
  <c r="BP2" i="2"/>
  <c r="BQ2" i="2" s="1"/>
  <c r="H269" i="1"/>
  <c r="I269" i="1"/>
  <c r="J269" i="1"/>
  <c r="K269" i="1"/>
  <c r="BS42" i="2"/>
  <c r="BT42" i="2" s="1"/>
  <c r="AF287" i="1"/>
  <c r="AG287" i="1"/>
  <c r="AH287" i="1"/>
  <c r="AI287" i="1"/>
  <c r="AI289" i="1"/>
  <c r="BM2" i="2"/>
  <c r="BN2" i="2" s="1"/>
  <c r="H251" i="1"/>
  <c r="I251" i="1"/>
  <c r="J251" i="1"/>
  <c r="K251" i="1"/>
  <c r="BS12" i="2"/>
  <c r="BT12" i="2" s="1"/>
  <c r="T287" i="1"/>
  <c r="U287" i="1"/>
  <c r="W287" i="1"/>
  <c r="V287" i="1"/>
  <c r="BP62" i="2"/>
  <c r="BQ62" i="2" s="1"/>
  <c r="E269" i="1"/>
  <c r="B269" i="1"/>
  <c r="D269" i="1"/>
  <c r="C269" i="1"/>
  <c r="BM12" i="2"/>
  <c r="BN12" i="2" s="1"/>
  <c r="T251" i="1"/>
  <c r="U251" i="1"/>
  <c r="V251" i="1"/>
  <c r="W251" i="1"/>
  <c r="BP72" i="2"/>
  <c r="BQ72" i="2" s="1"/>
  <c r="N269" i="1"/>
  <c r="O269" i="1"/>
  <c r="P269" i="1"/>
  <c r="Q269" i="1"/>
  <c r="BJ72" i="2"/>
  <c r="AL233" i="1"/>
  <c r="AM233" i="1"/>
  <c r="AN233" i="1"/>
  <c r="AO233" i="1"/>
  <c r="BM72" i="2"/>
  <c r="BN72" i="2" s="1"/>
  <c r="Z251" i="1"/>
  <c r="AA251" i="1"/>
  <c r="AB251" i="1"/>
  <c r="AC251" i="1"/>
  <c r="AC253" i="1"/>
  <c r="BJ52" i="2"/>
  <c r="B233" i="1"/>
  <c r="C233" i="1"/>
  <c r="D233" i="1"/>
  <c r="E233" i="1"/>
  <c r="BJ22" i="2"/>
  <c r="AT233" i="1"/>
  <c r="AU233" i="1"/>
  <c r="AS233" i="1"/>
  <c r="AR233" i="1"/>
  <c r="BJ82" i="2"/>
  <c r="AX233" i="1"/>
  <c r="AY233" i="1"/>
  <c r="AZ233" i="1"/>
  <c r="BA233" i="1"/>
  <c r="BJ32" i="2"/>
  <c r="O233" i="1"/>
  <c r="P233" i="1"/>
  <c r="Q233" i="1"/>
  <c r="N233" i="1"/>
  <c r="BS82" i="2"/>
  <c r="BT82" i="2" s="1"/>
  <c r="AA287" i="1"/>
  <c r="AB287" i="1"/>
  <c r="AC287" i="1"/>
  <c r="Z287" i="1"/>
  <c r="AC289" i="1"/>
  <c r="BS22" i="2"/>
  <c r="BT22" i="2" s="1"/>
  <c r="AR287" i="1"/>
  <c r="AS287" i="1"/>
  <c r="AT287" i="1"/>
  <c r="AU287" i="1"/>
  <c r="BP32" i="2"/>
  <c r="BQ32" i="2" s="1"/>
  <c r="BA269" i="1"/>
  <c r="AX269" i="1"/>
  <c r="AY269" i="1"/>
  <c r="AZ269" i="1"/>
  <c r="BS2" i="2"/>
  <c r="BT2" i="2" s="1"/>
  <c r="J287" i="1"/>
  <c r="K287" i="1"/>
  <c r="H287" i="1"/>
  <c r="I287" i="1"/>
  <c r="BP52" i="2"/>
  <c r="BQ52" i="2" s="1"/>
  <c r="BD269" i="1"/>
  <c r="BE269" i="1"/>
  <c r="BF269" i="1"/>
  <c r="BG269" i="1"/>
  <c r="BP42" i="2"/>
  <c r="BQ42" i="2" s="1"/>
  <c r="AF269" i="1"/>
  <c r="AG269" i="1"/>
  <c r="AH269" i="1"/>
  <c r="AI269" i="1"/>
  <c r="AI271" i="1"/>
  <c r="BJ2" i="2"/>
  <c r="H233" i="1"/>
  <c r="I233" i="1"/>
  <c r="K233" i="1"/>
  <c r="J233" i="1"/>
  <c r="AY251" i="1"/>
  <c r="BM82" i="2"/>
  <c r="BN82" i="2" s="1"/>
  <c r="AZ251" i="1"/>
  <c r="BA251" i="1"/>
  <c r="AX251" i="1"/>
  <c r="V269" i="1"/>
  <c r="BP12" i="2"/>
  <c r="BQ12" i="2" s="1"/>
  <c r="W269" i="1"/>
  <c r="T269" i="1"/>
  <c r="U269" i="1"/>
  <c r="AO252" i="1" l="1"/>
  <c r="BA288" i="1"/>
  <c r="AC288" i="1"/>
  <c r="Q270" i="1"/>
  <c r="E288" i="1"/>
  <c r="K252" i="1"/>
  <c r="AI234" i="1"/>
  <c r="AI252" i="1"/>
  <c r="AO234" i="1"/>
  <c r="W288" i="1"/>
  <c r="BA234" i="1"/>
  <c r="BG252" i="1"/>
  <c r="AI270" i="1"/>
  <c r="K234" i="1"/>
  <c r="K288" i="1"/>
  <c r="K289" i="1" s="1"/>
  <c r="BK82" i="2"/>
  <c r="BW82" i="2"/>
  <c r="BX82" i="2"/>
  <c r="Q288" i="1"/>
  <c r="BK42" i="2"/>
  <c r="BX42" i="2"/>
  <c r="BW42" i="2"/>
  <c r="W270" i="1"/>
  <c r="AC252" i="1"/>
  <c r="K270" i="1"/>
  <c r="W234" i="1"/>
  <c r="AU252" i="1"/>
  <c r="AC234" i="1"/>
  <c r="BK12" i="2"/>
  <c r="BX12" i="2"/>
  <c r="BW12" i="2"/>
  <c r="E252" i="1"/>
  <c r="AO270" i="1"/>
  <c r="Q252" i="1"/>
  <c r="BK2" i="2"/>
  <c r="BW2" i="2"/>
  <c r="BX2" i="2"/>
  <c r="BK72" i="2"/>
  <c r="BW72" i="2"/>
  <c r="BX72" i="2"/>
  <c r="E270" i="1"/>
  <c r="BK32" i="2"/>
  <c r="I32" i="2" s="1"/>
  <c r="BX32" i="2"/>
  <c r="BW32" i="2"/>
  <c r="BG270" i="1"/>
  <c r="E234" i="1"/>
  <c r="W252" i="1"/>
  <c r="AI288" i="1"/>
  <c r="BG234" i="1"/>
  <c r="AU234" i="1"/>
  <c r="BK52" i="2"/>
  <c r="BX52" i="2"/>
  <c r="BW52" i="2"/>
  <c r="BK62" i="2"/>
  <c r="BX62" i="2"/>
  <c r="BW62" i="2"/>
  <c r="AU270" i="1"/>
  <c r="AU271" i="1" s="1"/>
  <c r="BK92" i="2"/>
  <c r="BW92" i="2"/>
  <c r="BX92" i="2"/>
  <c r="AC270" i="1"/>
  <c r="AU288" i="1"/>
  <c r="BA252" i="1"/>
  <c r="BA270" i="1"/>
  <c r="Q234" i="1"/>
  <c r="BK22" i="2"/>
  <c r="BW22" i="2"/>
  <c r="BX22" i="2"/>
  <c r="AO288" i="1"/>
  <c r="BG288" i="1"/>
  <c r="BG289" i="1" s="1"/>
  <c r="K271" i="1" l="1"/>
  <c r="AO271" i="1"/>
  <c r="W271" i="1"/>
  <c r="AU289" i="1"/>
  <c r="AO289" i="1"/>
  <c r="W289" i="1"/>
  <c r="Q289" i="1"/>
  <c r="E271" i="1"/>
  <c r="E289" i="1"/>
  <c r="Q271" i="1"/>
  <c r="BG271" i="1"/>
  <c r="BA271" i="1"/>
  <c r="BA289" i="1"/>
  <c r="AU253" i="1"/>
  <c r="AO253" i="1"/>
  <c r="BG253" i="1"/>
  <c r="BA253" i="1"/>
  <c r="W253" i="1"/>
  <c r="Q253" i="1"/>
  <c r="K253" i="1"/>
  <c r="E253" i="1"/>
  <c r="AO235" i="1"/>
  <c r="W235" i="1"/>
  <c r="Q235" i="1"/>
  <c r="E235" i="1"/>
  <c r="BY62" i="2"/>
  <c r="R14" i="3" s="1"/>
  <c r="K235" i="1"/>
  <c r="BY12" i="2"/>
  <c r="R4" i="3" s="1"/>
  <c r="BY82" i="2"/>
  <c r="R18" i="3" s="1"/>
  <c r="BG235" i="1"/>
  <c r="AU235" i="1"/>
  <c r="BY72" i="2"/>
  <c r="R16" i="3" s="1"/>
  <c r="BY92" i="2"/>
  <c r="R20" i="3" s="1"/>
  <c r="BY32" i="2"/>
  <c r="R8" i="3" s="1"/>
  <c r="CH32" i="2"/>
  <c r="BY2" i="2"/>
  <c r="R2" i="3" s="1"/>
  <c r="BY42" i="2"/>
  <c r="R10" i="3" s="1"/>
  <c r="BY52" i="2"/>
  <c r="R12" i="3" s="1"/>
  <c r="BY22" i="2"/>
  <c r="R6" i="3" s="1"/>
  <c r="BA235" i="1"/>
  <c r="CJ32" i="2" l="1"/>
  <c r="G32" i="2"/>
  <c r="S21" i="3"/>
  <c r="H32" i="2" l="1"/>
  <c r="G10" i="4" s="1"/>
  <c r="E10" i="4"/>
  <c r="T20" i="3"/>
  <c r="U20" i="3" s="1"/>
  <c r="T12" i="3"/>
  <c r="U12" i="3" s="1"/>
  <c r="T4" i="3"/>
  <c r="U4" i="3" s="1"/>
  <c r="T18" i="3"/>
  <c r="U18" i="3" s="1"/>
  <c r="T10" i="3"/>
  <c r="U10" i="3" s="1"/>
  <c r="T2" i="3"/>
  <c r="U2" i="3" s="1"/>
  <c r="T16" i="3"/>
  <c r="U16" i="3" s="1"/>
  <c r="T8" i="3"/>
  <c r="U8" i="3" s="1"/>
  <c r="CI32" i="2" s="1"/>
  <c r="D10" i="4" s="1"/>
  <c r="T14" i="3"/>
  <c r="U14" i="3" s="1"/>
  <c r="T6" i="3"/>
  <c r="U6" i="3" s="1"/>
  <c r="H321" i="1" l="1"/>
  <c r="J303" i="1"/>
  <c r="J304" i="1" s="1"/>
  <c r="I321" i="1"/>
  <c r="I322" i="1" s="1"/>
  <c r="J321" i="1"/>
  <c r="J322" i="1" s="1"/>
  <c r="H303" i="1"/>
  <c r="I303" i="1"/>
  <c r="I304" i="1" s="1"/>
  <c r="O321" i="1"/>
  <c r="O322" i="1" s="1"/>
  <c r="P321" i="1"/>
  <c r="P322" i="1" s="1"/>
  <c r="AF303" i="1"/>
  <c r="AG303" i="1"/>
  <c r="AG304" i="1" s="1"/>
  <c r="N321" i="1"/>
  <c r="AH303" i="1"/>
  <c r="AH304" i="1" s="1"/>
  <c r="B321" i="1"/>
  <c r="C321" i="1"/>
  <c r="C322" i="1" s="1"/>
  <c r="D321" i="1"/>
  <c r="D322" i="1" s="1"/>
  <c r="O303" i="1"/>
  <c r="O304" i="1" s="1"/>
  <c r="P303" i="1"/>
  <c r="P304" i="1" s="1"/>
  <c r="N303" i="1"/>
  <c r="T321" i="1"/>
  <c r="T303" i="1"/>
  <c r="U303" i="1"/>
  <c r="U304" i="1" s="1"/>
  <c r="U321" i="1"/>
  <c r="U322" i="1" s="1"/>
  <c r="V321" i="1"/>
  <c r="V322" i="1" s="1"/>
  <c r="V303" i="1"/>
  <c r="V304" i="1" s="1"/>
  <c r="AS321" i="1"/>
  <c r="AS322" i="1" s="1"/>
  <c r="AT321" i="1"/>
  <c r="AT322" i="1" s="1"/>
  <c r="AR321" i="1"/>
  <c r="AS303" i="1"/>
  <c r="AS304" i="1" s="1"/>
  <c r="AT303" i="1"/>
  <c r="AT304" i="1" s="1"/>
  <c r="AR303" i="1"/>
  <c r="AL321" i="1"/>
  <c r="AM321" i="1"/>
  <c r="AM322" i="1" s="1"/>
  <c r="AX303" i="1"/>
  <c r="AN321" i="1"/>
  <c r="AN322" i="1" s="1"/>
  <c r="AY303" i="1"/>
  <c r="AY304" i="1" s="1"/>
  <c r="BE305" i="1" s="1"/>
  <c r="AZ303" i="1"/>
  <c r="AZ304" i="1" s="1"/>
  <c r="BF305" i="1" s="1"/>
  <c r="AF321" i="1"/>
  <c r="AG321" i="1"/>
  <c r="AG322" i="1" s="1"/>
  <c r="AH321" i="1"/>
  <c r="AH322" i="1" s="1"/>
  <c r="AB303" i="1"/>
  <c r="AB304" i="1" s="1"/>
  <c r="Z303" i="1"/>
  <c r="AA303" i="1"/>
  <c r="AA304" i="1" s="1"/>
  <c r="AB321" i="1"/>
  <c r="AB322" i="1" s="1"/>
  <c r="Z321" i="1"/>
  <c r="AA321" i="1"/>
  <c r="AA322" i="1" s="1"/>
  <c r="AL303" i="1"/>
  <c r="AM303" i="1"/>
  <c r="AM304" i="1" s="1"/>
  <c r="AN303" i="1"/>
  <c r="AN304" i="1" s="1"/>
  <c r="AX321" i="1"/>
  <c r="AY321" i="1"/>
  <c r="AY322" i="1" s="1"/>
  <c r="BE323" i="1" s="1"/>
  <c r="AZ321" i="1"/>
  <c r="AZ322" i="1" s="1"/>
  <c r="BF323" i="1" s="1"/>
  <c r="B303" i="1"/>
  <c r="C303" i="1"/>
  <c r="C304" i="1" s="1"/>
  <c r="D303" i="1"/>
  <c r="D304" i="1" s="1"/>
  <c r="AO303" i="1" l="1"/>
  <c r="AL304" i="1"/>
  <c r="AO304" i="1" s="1"/>
  <c r="K303" i="1"/>
  <c r="H304" i="1"/>
  <c r="K304" i="1" s="1"/>
  <c r="E303" i="1"/>
  <c r="B304" i="1"/>
  <c r="E304" i="1" s="1"/>
  <c r="AC321" i="1"/>
  <c r="Z322" i="1"/>
  <c r="AC322" i="1" s="1"/>
  <c r="W303" i="1"/>
  <c r="T304" i="1"/>
  <c r="W304" i="1" s="1"/>
  <c r="AU321" i="1"/>
  <c r="AR322" i="1"/>
  <c r="AU322" i="1" s="1"/>
  <c r="W321" i="1"/>
  <c r="T322" i="1"/>
  <c r="W322" i="1" s="1"/>
  <c r="N322" i="1"/>
  <c r="Q322" i="1" s="1"/>
  <c r="Q321" i="1"/>
  <c r="AO321" i="1"/>
  <c r="AL322" i="1"/>
  <c r="AO322" i="1" s="1"/>
  <c r="AF322" i="1"/>
  <c r="AI322" i="1" s="1"/>
  <c r="AI321" i="1"/>
  <c r="B322" i="1"/>
  <c r="E322" i="1" s="1"/>
  <c r="E321" i="1"/>
  <c r="AU303" i="1"/>
  <c r="AR304" i="1"/>
  <c r="AU304" i="1" s="1"/>
  <c r="N304" i="1"/>
  <c r="Q304" i="1" s="1"/>
  <c r="Q303" i="1"/>
  <c r="BA321" i="1"/>
  <c r="AX322" i="1"/>
  <c r="AC303" i="1"/>
  <c r="Z304" i="1"/>
  <c r="AC304" i="1" s="1"/>
  <c r="AX304" i="1"/>
  <c r="BA303" i="1"/>
  <c r="AF304" i="1"/>
  <c r="AI304" i="1" s="1"/>
  <c r="AI303" i="1"/>
  <c r="K321" i="1"/>
  <c r="H322" i="1"/>
  <c r="K322" i="1" s="1"/>
  <c r="BA322" i="1" l="1"/>
  <c r="BG323" i="1" s="1"/>
  <c r="BD323" i="1"/>
  <c r="BA304" i="1"/>
  <c r="BG305" i="1" s="1"/>
  <c r="BD305" i="1"/>
  <c r="P323" i="1"/>
  <c r="Q323" i="1"/>
  <c r="N323" i="1"/>
  <c r="O323" i="1"/>
  <c r="CD42" i="2"/>
  <c r="CE42" i="2" s="1"/>
  <c r="Q325" i="1"/>
  <c r="B305" i="1"/>
  <c r="C305" i="1"/>
  <c r="D305" i="1"/>
  <c r="E305" i="1"/>
  <c r="CA92" i="2"/>
  <c r="AC305" i="1"/>
  <c r="Z305" i="1"/>
  <c r="AA305" i="1"/>
  <c r="AB305" i="1"/>
  <c r="CA22" i="2"/>
  <c r="AC307" i="1"/>
  <c r="AT305" i="1"/>
  <c r="AU305" i="1"/>
  <c r="AS305" i="1"/>
  <c r="AR305" i="1"/>
  <c r="CA52" i="2"/>
  <c r="T323" i="1"/>
  <c r="U323" i="1"/>
  <c r="W323" i="1"/>
  <c r="V323" i="1"/>
  <c r="CD12" i="2"/>
  <c r="CE12" i="2" s="1"/>
  <c r="W325" i="1"/>
  <c r="H305" i="1"/>
  <c r="I305" i="1"/>
  <c r="J305" i="1"/>
  <c r="K305" i="1"/>
  <c r="CA2" i="2"/>
  <c r="AF323" i="1"/>
  <c r="AG323" i="1"/>
  <c r="AH323" i="1"/>
  <c r="AI323" i="1"/>
  <c r="CD22" i="2"/>
  <c r="CE22" i="2" s="1"/>
  <c r="AX323" i="1"/>
  <c r="AZ323" i="1"/>
  <c r="BA323" i="1"/>
  <c r="CD92" i="2"/>
  <c r="CE92" i="2" s="1"/>
  <c r="AC323" i="1"/>
  <c r="Z323" i="1"/>
  <c r="AA323" i="1"/>
  <c r="AB323" i="1"/>
  <c r="CD62" i="2"/>
  <c r="CE62" i="2" s="1"/>
  <c r="B323" i="1"/>
  <c r="C323" i="1"/>
  <c r="D323" i="1"/>
  <c r="E323" i="1"/>
  <c r="CD82" i="2"/>
  <c r="CE82" i="2" s="1"/>
  <c r="I323" i="1"/>
  <c r="H323" i="1"/>
  <c r="J323" i="1"/>
  <c r="K323" i="1"/>
  <c r="CD2" i="2"/>
  <c r="CE2" i="2" s="1"/>
  <c r="AT323" i="1"/>
  <c r="AU323" i="1"/>
  <c r="AR323" i="1"/>
  <c r="AS323" i="1"/>
  <c r="CD52" i="2"/>
  <c r="CE52" i="2" s="1"/>
  <c r="AL323" i="1"/>
  <c r="AM323" i="1"/>
  <c r="AN323" i="1"/>
  <c r="AO323" i="1"/>
  <c r="CD72" i="2"/>
  <c r="CE72" i="2" s="1"/>
  <c r="T305" i="1"/>
  <c r="U305" i="1"/>
  <c r="V305" i="1"/>
  <c r="W305" i="1"/>
  <c r="CA12" i="2"/>
  <c r="AL305" i="1"/>
  <c r="AM305" i="1"/>
  <c r="AN305" i="1"/>
  <c r="AO305" i="1"/>
  <c r="CA62" i="2"/>
  <c r="AF305" i="1"/>
  <c r="AG305" i="1"/>
  <c r="AH305" i="1"/>
  <c r="AI305" i="1"/>
  <c r="CA42" i="2"/>
  <c r="AI307" i="1"/>
  <c r="O305" i="1"/>
  <c r="P305" i="1"/>
  <c r="Q305" i="1"/>
  <c r="N305" i="1"/>
  <c r="CA82" i="2"/>
  <c r="AY323" i="1" l="1"/>
  <c r="BG324" i="1"/>
  <c r="CA72" i="2"/>
  <c r="CB72" i="2" s="1"/>
  <c r="AZ305" i="1"/>
  <c r="BA305" i="1"/>
  <c r="AY305" i="1"/>
  <c r="AX305" i="1"/>
  <c r="BG306" i="1"/>
  <c r="L10" i="4" s="1"/>
  <c r="AC324" i="1"/>
  <c r="AU306" i="1"/>
  <c r="E306" i="1"/>
  <c r="E42" i="2"/>
  <c r="K12" i="4" s="1"/>
  <c r="C42" i="2"/>
  <c r="I12" i="4" s="1"/>
  <c r="D42" i="2"/>
  <c r="J12" i="4" s="1"/>
  <c r="AC306" i="1"/>
  <c r="E324" i="1"/>
  <c r="W324" i="1"/>
  <c r="CB62" i="2"/>
  <c r="CH62" i="2"/>
  <c r="I62" i="2"/>
  <c r="CI62" i="2"/>
  <c r="D3" i="4" s="1"/>
  <c r="W306" i="1"/>
  <c r="K306" i="1"/>
  <c r="AI324" i="1"/>
  <c r="CB92" i="2"/>
  <c r="I92" i="2"/>
  <c r="CH92" i="2"/>
  <c r="CI92" i="2"/>
  <c r="D4" i="4" s="1"/>
  <c r="Q324" i="1"/>
  <c r="AO324" i="1"/>
  <c r="AU324" i="1"/>
  <c r="Q306" i="1"/>
  <c r="CB52" i="2"/>
  <c r="CH52" i="2"/>
  <c r="CI52" i="2"/>
  <c r="D7" i="4" s="1"/>
  <c r="I52" i="2"/>
  <c r="CB42" i="2"/>
  <c r="CI42" i="2"/>
  <c r="D12" i="4" s="1"/>
  <c r="I42" i="2"/>
  <c r="CH42" i="2"/>
  <c r="K324" i="1"/>
  <c r="CB82" i="2"/>
  <c r="CI82" i="2"/>
  <c r="D8" i="4" s="1"/>
  <c r="I82" i="2"/>
  <c r="CH82" i="2"/>
  <c r="AO306" i="1"/>
  <c r="AI306" i="1"/>
  <c r="CB12" i="2"/>
  <c r="CH12" i="2"/>
  <c r="CI12" i="2"/>
  <c r="D5" i="4" s="1"/>
  <c r="I12" i="2"/>
  <c r="BA324" i="1"/>
  <c r="CB2" i="2"/>
  <c r="CI2" i="2"/>
  <c r="D11" i="4" s="1"/>
  <c r="I2" i="2"/>
  <c r="CH2" i="2"/>
  <c r="CB22" i="2"/>
  <c r="I22" i="2"/>
  <c r="CI22" i="2"/>
  <c r="D9" i="4" s="1"/>
  <c r="CH22" i="2"/>
  <c r="BA306" i="1" l="1"/>
  <c r="BG307" i="1" s="1"/>
  <c r="CI72" i="2"/>
  <c r="D6" i="4" s="1"/>
  <c r="I72" i="2"/>
  <c r="CH72" i="2"/>
  <c r="CJ72" i="2" s="1"/>
  <c r="L12" i="4"/>
  <c r="AI325" i="1"/>
  <c r="AU325" i="1"/>
  <c r="E325" i="1"/>
  <c r="BA325" i="1"/>
  <c r="BG325" i="1"/>
  <c r="AO325" i="1"/>
  <c r="AC325" i="1"/>
  <c r="K325" i="1"/>
  <c r="L7" i="4"/>
  <c r="K307" i="1"/>
  <c r="E307" i="1"/>
  <c r="L5" i="4"/>
  <c r="W307" i="1"/>
  <c r="Q307" i="1"/>
  <c r="L8" i="4"/>
  <c r="AU307" i="1"/>
  <c r="L3" i="4"/>
  <c r="AO307" i="1"/>
  <c r="CJ92" i="2"/>
  <c r="G92" i="2"/>
  <c r="G62" i="2"/>
  <c r="CJ62" i="2"/>
  <c r="CJ12" i="2"/>
  <c r="G12" i="2"/>
  <c r="G52" i="2"/>
  <c r="CJ52" i="2"/>
  <c r="CJ2" i="2"/>
  <c r="G2" i="2"/>
  <c r="CJ42" i="2"/>
  <c r="G42" i="2"/>
  <c r="L9" i="4"/>
  <c r="CJ82" i="2"/>
  <c r="G82" i="2"/>
  <c r="L11" i="4"/>
  <c r="CJ22" i="2"/>
  <c r="G22" i="2"/>
  <c r="L4" i="4"/>
  <c r="BA307" i="1" l="1"/>
  <c r="L6" i="4"/>
  <c r="G72" i="2"/>
  <c r="C32" i="2"/>
  <c r="I10" i="4" s="1"/>
  <c r="E32" i="2"/>
  <c r="K10" i="4" s="1"/>
  <c r="D32" i="2"/>
  <c r="J10" i="4" s="1"/>
  <c r="D22" i="2"/>
  <c r="J9" i="4" s="1"/>
  <c r="C22" i="2"/>
  <c r="I9" i="4" s="1"/>
  <c r="E22" i="2"/>
  <c r="K9" i="4" s="1"/>
  <c r="D2" i="2"/>
  <c r="J11" i="4" s="1"/>
  <c r="C2" i="2"/>
  <c r="I11" i="4" s="1"/>
  <c r="E2" i="2"/>
  <c r="K11" i="4" s="1"/>
  <c r="C2" i="1"/>
  <c r="D92" i="2"/>
  <c r="J4" i="4" s="1"/>
  <c r="E92" i="2"/>
  <c r="K4" i="4" s="1"/>
  <c r="C92" i="2"/>
  <c r="I4" i="4" s="1"/>
  <c r="E12" i="2"/>
  <c r="K5" i="4" s="1"/>
  <c r="C12" i="2"/>
  <c r="I5" i="4" s="1"/>
  <c r="D12" i="2"/>
  <c r="J5" i="4" s="1"/>
  <c r="C82" i="2"/>
  <c r="I8" i="4" s="1"/>
  <c r="D82" i="2"/>
  <c r="J8" i="4" s="1"/>
  <c r="E82" i="2"/>
  <c r="K8" i="4" s="1"/>
  <c r="C72" i="2"/>
  <c r="I6" i="4" s="1"/>
  <c r="E72" i="2"/>
  <c r="K6" i="4" s="1"/>
  <c r="D72" i="2"/>
  <c r="J6" i="4" s="1"/>
  <c r="C52" i="2"/>
  <c r="I7" i="4" s="1"/>
  <c r="E52" i="2"/>
  <c r="K7" i="4" s="1"/>
  <c r="D52" i="2"/>
  <c r="J7" i="4" s="1"/>
  <c r="C62" i="2"/>
  <c r="I3" i="4" s="1"/>
  <c r="D62" i="2"/>
  <c r="J3" i="4" s="1"/>
  <c r="E62" i="2"/>
  <c r="K3" i="4" s="1"/>
  <c r="H42" i="2"/>
  <c r="G12" i="4" s="1"/>
  <c r="E12" i="4"/>
  <c r="H12" i="2"/>
  <c r="G5" i="4" s="1"/>
  <c r="E5" i="4"/>
  <c r="E3" i="4"/>
  <c r="H62" i="2"/>
  <c r="G3" i="4" s="1"/>
  <c r="H22" i="2"/>
  <c r="G9" i="4" s="1"/>
  <c r="E9" i="4"/>
  <c r="H2" i="2"/>
  <c r="G11" i="4" s="1"/>
  <c r="E11" i="4"/>
  <c r="H92" i="2"/>
  <c r="G4" i="4" s="1"/>
  <c r="E4" i="4"/>
  <c r="H72" i="2"/>
  <c r="G6" i="4" s="1"/>
  <c r="E6" i="4"/>
  <c r="E8" i="4"/>
  <c r="H82" i="2"/>
  <c r="G8" i="4" s="1"/>
  <c r="E7" i="4"/>
  <c r="H52" i="2"/>
  <c r="G7" i="4" s="1"/>
</calcChain>
</file>

<file path=xl/sharedStrings.xml><?xml version="1.0" encoding="utf-8"?>
<sst xmlns="http://schemas.openxmlformats.org/spreadsheetml/2006/main" count="3123" uniqueCount="333">
  <si>
    <t>Bedriftskamper 20/21</t>
  </si>
  <si>
    <t>Runde 1</t>
  </si>
  <si>
    <t>Hjemmelag:</t>
  </si>
  <si>
    <t xml:space="preserve"> Navn på spiller</t>
  </si>
  <si>
    <t>Omgang 1</t>
  </si>
  <si>
    <t>Omgang 2</t>
  </si>
  <si>
    <t>Omgang 3</t>
  </si>
  <si>
    <t>Sum</t>
  </si>
  <si>
    <t xml:space="preserve"> </t>
  </si>
  <si>
    <t>HCP</t>
  </si>
  <si>
    <t xml:space="preserve"> Poeng:</t>
  </si>
  <si>
    <t>Normo Slipestasjon</t>
  </si>
  <si>
    <t>Glamox</t>
  </si>
  <si>
    <t>Bortelag:</t>
  </si>
  <si>
    <t>Paul Boyle</t>
  </si>
  <si>
    <t>Christian Pascal</t>
  </si>
  <si>
    <t>Asbjørn Toft</t>
  </si>
  <si>
    <t>Tormod Kleppe</t>
  </si>
  <si>
    <t>Tor Åge Langås</t>
  </si>
  <si>
    <t>Thor Bolsønes</t>
  </si>
  <si>
    <t>Kamp 1</t>
  </si>
  <si>
    <t>Kamp 2</t>
  </si>
  <si>
    <t>Kamp 3</t>
  </si>
  <si>
    <t>Kamp 4</t>
  </si>
  <si>
    <t>Kamp 5</t>
  </si>
  <si>
    <t>Molde Kommune</t>
  </si>
  <si>
    <t>Rørlegger 1</t>
  </si>
  <si>
    <t>TietoEVRY</t>
  </si>
  <si>
    <t>Danielsen å I</t>
  </si>
  <si>
    <t>Panorama Turkeys</t>
  </si>
  <si>
    <t>Istad Strikers</t>
  </si>
  <si>
    <t>Ytre Bowlinglag</t>
  </si>
  <si>
    <t>Team Fuglset</t>
  </si>
  <si>
    <t>Gerd Norunn Nygård</t>
  </si>
  <si>
    <t>Ole Østigård</t>
  </si>
  <si>
    <t>Tone Nygård Nilsen</t>
  </si>
  <si>
    <t>Arild Bryhn</t>
  </si>
  <si>
    <t>Arnfinn Lange</t>
  </si>
  <si>
    <t>Billy Williams</t>
  </si>
  <si>
    <t>Arild Gujord</t>
  </si>
  <si>
    <t>Kjell Thorsrudhagen</t>
  </si>
  <si>
    <t>Alhild Danielsen</t>
  </si>
  <si>
    <t>Grethe Danielsen</t>
  </si>
  <si>
    <t>Irene T. Danielsen</t>
  </si>
  <si>
    <t>Øystein Lervik</t>
  </si>
  <si>
    <t>Svein Erik Jenset</t>
  </si>
  <si>
    <t>Vidar Lervik</t>
  </si>
  <si>
    <t>Svein Johan Hauge</t>
  </si>
  <si>
    <t>Arnfinn Lontjern</t>
  </si>
  <si>
    <t>Kjetil Oterholm</t>
  </si>
  <si>
    <t>Amund Vaagen</t>
  </si>
  <si>
    <t>Halvor Vaagen</t>
  </si>
  <si>
    <t>Jarle Endreplass</t>
  </si>
  <si>
    <t>Geir</t>
  </si>
  <si>
    <t>Steinar Småge</t>
  </si>
  <si>
    <t>Sten-Morten Kjørsvik</t>
  </si>
  <si>
    <t>Lars Brian Taylor</t>
  </si>
  <si>
    <t>Ole Morten Aarø</t>
  </si>
  <si>
    <t>Svein Gussiås</t>
  </si>
  <si>
    <t>Jan Kåre Rødal</t>
  </si>
  <si>
    <t>Bjørn Einar Myklebust</t>
  </si>
  <si>
    <t>Antall serier</t>
  </si>
  <si>
    <t>Totalt pinnefall</t>
  </si>
  <si>
    <t>Snitt</t>
  </si>
  <si>
    <t>Danielsen å i</t>
  </si>
  <si>
    <t>Kamp 6</t>
  </si>
  <si>
    <t>Kamp 7</t>
  </si>
  <si>
    <t>Kamp 8</t>
  </si>
  <si>
    <t>Kamp 9</t>
  </si>
  <si>
    <t>Kamp 10</t>
  </si>
  <si>
    <t>Panorama turkeys</t>
  </si>
  <si>
    <t>Martin Aarø</t>
  </si>
  <si>
    <t>Jamie Sagstuen</t>
  </si>
  <si>
    <t>Martin Gikling</t>
  </si>
  <si>
    <t>Jacob Lyche</t>
  </si>
  <si>
    <t>Niklas Sevland</t>
  </si>
  <si>
    <t>Morten Strøm</t>
  </si>
  <si>
    <t>Poeng</t>
  </si>
  <si>
    <t>Runde 2</t>
  </si>
  <si>
    <t>Runde 3</t>
  </si>
  <si>
    <t>Kamp 11</t>
  </si>
  <si>
    <t>Kamp 12</t>
  </si>
  <si>
    <t>Kamp 13</t>
  </si>
  <si>
    <t>Kamp 14</t>
  </si>
  <si>
    <t>Kamp 15</t>
  </si>
  <si>
    <t>Arne Ytterhaug</t>
  </si>
  <si>
    <t>Cato Holen</t>
  </si>
  <si>
    <t>Jan Kjetil Holberg</t>
  </si>
  <si>
    <t>Joakim Risnes</t>
  </si>
  <si>
    <t>Sindra Aure</t>
  </si>
  <si>
    <t>Runde 4</t>
  </si>
  <si>
    <t>Kamp 16</t>
  </si>
  <si>
    <t>Kamp 17</t>
  </si>
  <si>
    <t>Kamp 18</t>
  </si>
  <si>
    <t>Kamp 19</t>
  </si>
  <si>
    <t>Kamp 20</t>
  </si>
  <si>
    <t>Rikard Nerland</t>
  </si>
  <si>
    <t>Normo slipestasjon</t>
  </si>
  <si>
    <t>Kamp 21</t>
  </si>
  <si>
    <t>Kamp 22</t>
  </si>
  <si>
    <t>Kamp 23</t>
  </si>
  <si>
    <t>Kamp 24</t>
  </si>
  <si>
    <t>Kamp 25</t>
  </si>
  <si>
    <t>Runde 5</t>
  </si>
  <si>
    <t>Pinnefall</t>
  </si>
  <si>
    <t>Snitt etter runde 4</t>
  </si>
  <si>
    <t>Snitt etter runde 8</t>
  </si>
  <si>
    <t>Snitt etter runde 12</t>
  </si>
  <si>
    <t>Snitt etter runde 16</t>
  </si>
  <si>
    <t>Runde 6</t>
  </si>
  <si>
    <t>Kamp 26</t>
  </si>
  <si>
    <t>Kamp 27</t>
  </si>
  <si>
    <t>Kamp 28</t>
  </si>
  <si>
    <t>Kamp 29</t>
  </si>
  <si>
    <t>Kamp 30</t>
  </si>
  <si>
    <t>Runde 7</t>
  </si>
  <si>
    <t>Kamp 31</t>
  </si>
  <si>
    <t>Kamp 32</t>
  </si>
  <si>
    <t>Kamp 33</t>
  </si>
  <si>
    <t>Kamp 34</t>
  </si>
  <si>
    <t>Kamp 35</t>
  </si>
  <si>
    <t>Runde 8</t>
  </si>
  <si>
    <t>Kamp 36</t>
  </si>
  <si>
    <t>Kamp 37</t>
  </si>
  <si>
    <t>Kamp 38</t>
  </si>
  <si>
    <t>Kamp 39</t>
  </si>
  <si>
    <t>Kamp 40</t>
  </si>
  <si>
    <t>Runde 9</t>
  </si>
  <si>
    <t>Kamp 41</t>
  </si>
  <si>
    <t>Kamp 42</t>
  </si>
  <si>
    <t>Kamp 43</t>
  </si>
  <si>
    <t>Kamp 44</t>
  </si>
  <si>
    <t>Kamp 45</t>
  </si>
  <si>
    <t>Runde 10</t>
  </si>
  <si>
    <t>Kamp 46</t>
  </si>
  <si>
    <t>Kamp 47</t>
  </si>
  <si>
    <t>Kamp 48</t>
  </si>
  <si>
    <t>Kamp 49</t>
  </si>
  <si>
    <t>Kamp 50</t>
  </si>
  <si>
    <t>Runde 11</t>
  </si>
  <si>
    <t>Kamp 51</t>
  </si>
  <si>
    <t>Kamp 52</t>
  </si>
  <si>
    <t>Kamp 53</t>
  </si>
  <si>
    <t>Kamp 54</t>
  </si>
  <si>
    <t>Kamp 55</t>
  </si>
  <si>
    <t>Runde 12</t>
  </si>
  <si>
    <t>Kamp 56</t>
  </si>
  <si>
    <t>Molde kommune</t>
  </si>
  <si>
    <t>Kamp 57</t>
  </si>
  <si>
    <t>Kamp 58</t>
  </si>
  <si>
    <t>Kamp 59</t>
  </si>
  <si>
    <t>Kamp 60</t>
  </si>
  <si>
    <t>Runde 13</t>
  </si>
  <si>
    <t>Kamp 61</t>
  </si>
  <si>
    <t>Kamp 62</t>
  </si>
  <si>
    <t>Kamp 63</t>
  </si>
  <si>
    <t>Kamp 64</t>
  </si>
  <si>
    <t>Kamp 65</t>
  </si>
  <si>
    <t>Runde 14</t>
  </si>
  <si>
    <t>Kamp 66</t>
  </si>
  <si>
    <t>Kamp 67</t>
  </si>
  <si>
    <t>Kamp 68</t>
  </si>
  <si>
    <t>Kamp 69</t>
  </si>
  <si>
    <t>Kamp 70</t>
  </si>
  <si>
    <t>Runde 15</t>
  </si>
  <si>
    <t>Kamp 71</t>
  </si>
  <si>
    <t>Kamp 72</t>
  </si>
  <si>
    <t>Kamp 73</t>
  </si>
  <si>
    <t>Kamp 74</t>
  </si>
  <si>
    <t>Kamp 75</t>
  </si>
  <si>
    <t>Runde 16</t>
  </si>
  <si>
    <t>Kamp 76</t>
  </si>
  <si>
    <t>Kamp 77</t>
  </si>
  <si>
    <t>Kamp 78</t>
  </si>
  <si>
    <t>Kamp 79</t>
  </si>
  <si>
    <t>Kamp 80</t>
  </si>
  <si>
    <t>Runde 17</t>
  </si>
  <si>
    <t>Kamp 81</t>
  </si>
  <si>
    <t>Kamp 82</t>
  </si>
  <si>
    <t>Kamp 83</t>
  </si>
  <si>
    <t>Kamp 84</t>
  </si>
  <si>
    <t>Kamp 85</t>
  </si>
  <si>
    <t>Runde 18</t>
  </si>
  <si>
    <t>Kamp 86</t>
  </si>
  <si>
    <t>Kamp 87</t>
  </si>
  <si>
    <t>Kamp 88</t>
  </si>
  <si>
    <t>Kamp 89</t>
  </si>
  <si>
    <t>Kamp 90</t>
  </si>
  <si>
    <t>Serier etter 4 runder</t>
  </si>
  <si>
    <t>Serier etter 8 runder</t>
  </si>
  <si>
    <t>Serier etter 12 runder</t>
  </si>
  <si>
    <t>Serier etter 16 runder</t>
  </si>
  <si>
    <t>Serier runde 1</t>
  </si>
  <si>
    <t>Pinnefall runde 2</t>
  </si>
  <si>
    <t>Snitt runde 1</t>
  </si>
  <si>
    <t>Pinnefall runde 1</t>
  </si>
  <si>
    <t>Serier runde 2</t>
  </si>
  <si>
    <t>Snitt runde 2</t>
  </si>
  <si>
    <t>Serier runde 3</t>
  </si>
  <si>
    <t>Pinnefall runde 3</t>
  </si>
  <si>
    <t>Snitt runde 3</t>
  </si>
  <si>
    <t>Serier runde 4</t>
  </si>
  <si>
    <t>Pinnefall runde 4</t>
  </si>
  <si>
    <t>Snitt runde 4</t>
  </si>
  <si>
    <t>Snitt etter 4 runder</t>
  </si>
  <si>
    <t>Serier runde 5</t>
  </si>
  <si>
    <t>Pinnefall runde 5</t>
  </si>
  <si>
    <t>Snitt runde 5</t>
  </si>
  <si>
    <t>Serier runde 6</t>
  </si>
  <si>
    <t>Pinnefall runde 6</t>
  </si>
  <si>
    <t>Snitt runde 6</t>
  </si>
  <si>
    <t>Serier runde 7</t>
  </si>
  <si>
    <t>Pinnefall runde 7</t>
  </si>
  <si>
    <t>Snitt runde 7</t>
  </si>
  <si>
    <t>Serier runde 8</t>
  </si>
  <si>
    <t>Pinnefall runde 8</t>
  </si>
  <si>
    <t>Snitt runde 8</t>
  </si>
  <si>
    <t>Pinnefall etter 8 runder</t>
  </si>
  <si>
    <t>Snitt etter 8 runder</t>
  </si>
  <si>
    <t>Serier runde 9</t>
  </si>
  <si>
    <t>Pinnefall runde 9</t>
  </si>
  <si>
    <t>Snitt runde 9</t>
  </si>
  <si>
    <t>Serier runde 10</t>
  </si>
  <si>
    <t>Pinnefall runde 10</t>
  </si>
  <si>
    <t>Snitt runde 10</t>
  </si>
  <si>
    <t>Serier runde 11</t>
  </si>
  <si>
    <t>Pinnefall runde 11</t>
  </si>
  <si>
    <t>Snitt runde 11</t>
  </si>
  <si>
    <t>Serier runde 12</t>
  </si>
  <si>
    <t>Pinnefall runde 12</t>
  </si>
  <si>
    <t>Snitt runde 12</t>
  </si>
  <si>
    <t>Pinnefall etter 12 runder</t>
  </si>
  <si>
    <t>Snitt etter 12 runder</t>
  </si>
  <si>
    <t>Serier runde 13</t>
  </si>
  <si>
    <t>Pinnefall runde 13</t>
  </si>
  <si>
    <t>Snitt runde 13</t>
  </si>
  <si>
    <t>Serier runde 14</t>
  </si>
  <si>
    <t>Pinnefall runde 14</t>
  </si>
  <si>
    <t>Snitt runde 14</t>
  </si>
  <si>
    <t>Serier runde 15</t>
  </si>
  <si>
    <t>Pinnefall runde 15</t>
  </si>
  <si>
    <t>Snitt runde 15</t>
  </si>
  <si>
    <t>Serier runde 16</t>
  </si>
  <si>
    <t>Pinnefall runde 16</t>
  </si>
  <si>
    <t>Snitt runde 16</t>
  </si>
  <si>
    <t>Pinnefall etter 16 runder</t>
  </si>
  <si>
    <t>Snitt etter 16 runder</t>
  </si>
  <si>
    <t>Serier runde 17</t>
  </si>
  <si>
    <t>Pinnefall runde 17</t>
  </si>
  <si>
    <t>Snitt runde 17</t>
  </si>
  <si>
    <t>Serier runde 18</t>
  </si>
  <si>
    <t>Pinnefall runde 18</t>
  </si>
  <si>
    <t>Snitt runde 18</t>
  </si>
  <si>
    <t>Serier etter 18 runder</t>
  </si>
  <si>
    <t>Pinnefall etter 18 runder</t>
  </si>
  <si>
    <t>Snitt etter 18 runder</t>
  </si>
  <si>
    <t>NAVN</t>
  </si>
  <si>
    <t>HCP start        (runde per lag)</t>
  </si>
  <si>
    <t>Høyeste snitt etter runde 4</t>
  </si>
  <si>
    <t>Høyeste snitt etter runde 8</t>
  </si>
  <si>
    <t>Serier</t>
  </si>
  <si>
    <t>K</t>
  </si>
  <si>
    <t>U</t>
  </si>
  <si>
    <t>T</t>
  </si>
  <si>
    <t>Antall kamper</t>
  </si>
  <si>
    <t>Antall vunnet</t>
  </si>
  <si>
    <t>Antall uavgjort</t>
  </si>
  <si>
    <t>Antall tap</t>
  </si>
  <si>
    <t>Status</t>
  </si>
  <si>
    <t>V</t>
  </si>
  <si>
    <t>Pinnefall etter 4 runder Uten HCP</t>
  </si>
  <si>
    <t>Pinnefall etter 4 runder Med HCP</t>
  </si>
  <si>
    <t>Pinnefall etter 8 runder Uten HCP</t>
  </si>
  <si>
    <t>Pinnefall etter 8 runder Med HCP</t>
  </si>
  <si>
    <t>Pinnefall etter 12 runder Med HCP</t>
  </si>
  <si>
    <t>Pinnefall etter 12 runder Uten HCP</t>
  </si>
  <si>
    <t>Pinnefall etter 18 runder Med HCP</t>
  </si>
  <si>
    <t>Pinnefall etter 18 runder Uten HCP</t>
  </si>
  <si>
    <t>Kamper spilt mellom           runde 1 og 4</t>
  </si>
  <si>
    <t>Kamper spilt mellom           runde 5 og 8</t>
  </si>
  <si>
    <t>Kamper spilt mellom           runde 9 og 12</t>
  </si>
  <si>
    <t>Kamper spilt mellom           runde 13 og 16</t>
  </si>
  <si>
    <t>Pinnefall m/Hcp</t>
  </si>
  <si>
    <t>Pinnefall u/Hcp</t>
  </si>
  <si>
    <t>Kamper spilt mellom           runde 17 og 18</t>
  </si>
  <si>
    <t>Beste kamp</t>
  </si>
  <si>
    <t>Navn</t>
  </si>
  <si>
    <t>Lag</t>
  </si>
  <si>
    <t>Rørlegger 2</t>
  </si>
  <si>
    <t>Rørlegger 3</t>
  </si>
  <si>
    <t>Magne Farstadvoll</t>
  </si>
  <si>
    <t>Frode Lothe</t>
  </si>
  <si>
    <t>Kristian Røstberg</t>
  </si>
  <si>
    <t>Arnfinn Løntjern</t>
  </si>
  <si>
    <t>Preben Solem</t>
  </si>
  <si>
    <t>Pål Aslaksen</t>
  </si>
  <si>
    <t>500-klubben</t>
  </si>
  <si>
    <t>Serie</t>
  </si>
  <si>
    <t>Beste 3-serie</t>
  </si>
  <si>
    <t>Nr.</t>
  </si>
  <si>
    <t>Spiller</t>
  </si>
  <si>
    <t>Bedrift/lag</t>
  </si>
  <si>
    <t>i samme kamp</t>
  </si>
  <si>
    <t>Team Danielsen å I</t>
  </si>
  <si>
    <t>Irene Danielsen</t>
  </si>
  <si>
    <t>Marin Aarø</t>
  </si>
  <si>
    <t>Sten Morten Kjørsvik</t>
  </si>
  <si>
    <t>200-klubben</t>
  </si>
  <si>
    <t xml:space="preserve">Arne Ytterhaug </t>
  </si>
  <si>
    <t xml:space="preserve">Istad Strikers </t>
  </si>
  <si>
    <t>Jan Kjetil Holberg Sandnes</t>
  </si>
  <si>
    <t>Sindre Aure</t>
  </si>
  <si>
    <t>HCP etter runde 4       (per spiller)</t>
  </si>
  <si>
    <t>HCP etter runde 16       (per spiller)</t>
  </si>
  <si>
    <t>Høyeste snitt etter runde 16</t>
  </si>
  <si>
    <t>HCP etter runde 12       (per spiller)</t>
  </si>
  <si>
    <t>Høyeste snitt etter runde 12</t>
  </si>
  <si>
    <t>HCP etter runde 8       (per spiller)</t>
  </si>
  <si>
    <t>HCP etter runde 12       (per LAG)</t>
  </si>
  <si>
    <t>HCP etter runde 16       (per LAG)</t>
  </si>
  <si>
    <t>HCP etter runde 8       (per LAG)</t>
  </si>
  <si>
    <t>HCP etter runde 4       (per LAG)</t>
  </si>
  <si>
    <t>Mette Jane Holand</t>
  </si>
  <si>
    <t>Mohammed Abdalgoder</t>
  </si>
  <si>
    <t>Geir Gjelsten</t>
  </si>
  <si>
    <t>Stian Teistholmen</t>
  </si>
  <si>
    <t>Odd Øyvind Fjørtoft</t>
  </si>
  <si>
    <t>Simen K. Roaldsøy</t>
  </si>
  <si>
    <t>Erik Hoel</t>
  </si>
  <si>
    <t>For mange spillere</t>
  </si>
  <si>
    <t>Cato Holen og Mats Larsen</t>
  </si>
  <si>
    <t>Martin Gikling &amp; Evy</t>
  </si>
  <si>
    <t>Tonje og Joakim Risnes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</si>
</sst>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7"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Estrangelo Edessa"/>
      <family val="4"/>
    </font>
    <font>
      <b/>
      <sz val="16"/>
      <color theme="1"/>
      <name val="Calibri (Brødtekst)"/>
    </font>
    <font>
      <b/>
      <sz val="18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5"/>
      <color theme="1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sz val="11"/>
      <color theme="5"/>
      <name val="Calibri"/>
      <family val="2"/>
      <scheme val="minor"/>
    </font>
    <font>
      <b/>
      <sz val="11"/>
      <color theme="5"/>
      <name val="Calibri"/>
      <family val="2"/>
      <scheme val="minor"/>
    </font>
    <font>
      <b/>
      <sz val="12"/>
      <color theme="5"/>
      <name val="Calibri"/>
      <family val="2"/>
      <scheme val="minor"/>
    </font>
    <font>
      <sz val="12"/>
      <color theme="5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4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0000"/>
        <bgColor indexed="64"/>
      </patternFill>
    </fill>
  </fills>
  <borders count="84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7F7F7F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/>
      <right style="thin">
        <color rgb="FF7F7F7F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/>
      <right style="thin">
        <color rgb="FF7F7F7F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/>
      <diagonal/>
    </border>
    <border>
      <left style="medium">
        <color indexed="64"/>
      </left>
      <right style="thin">
        <color rgb="FF7F7F7F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rgb="FF7F7F7F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/>
      <diagonal/>
    </border>
    <border>
      <left style="thin">
        <color rgb="FF7F7F7F"/>
      </left>
      <right style="thin">
        <color rgb="FF7F7F7F"/>
      </right>
      <top style="medium">
        <color indexed="64"/>
      </top>
      <bottom/>
      <diagonal/>
    </border>
    <border>
      <left style="thin">
        <color rgb="FF7F7F7F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7F7F7F"/>
      </bottom>
      <diagonal/>
    </border>
    <border>
      <left style="medium">
        <color indexed="64"/>
      </left>
      <right style="medium">
        <color indexed="64"/>
      </right>
      <top style="thin">
        <color rgb="FF7F7F7F"/>
      </top>
      <bottom style="thin">
        <color rgb="FF7F7F7F"/>
      </bottom>
      <diagonal/>
    </border>
    <border>
      <left style="medium">
        <color indexed="64"/>
      </left>
      <right style="medium">
        <color indexed="64"/>
      </right>
      <top style="thin">
        <color rgb="FF7F7F7F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rgb="FF7F7F7F"/>
      </bottom>
      <diagonal/>
    </border>
    <border>
      <left style="thin">
        <color indexed="64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1" applyNumberFormat="0" applyAlignment="0" applyProtection="0"/>
    <xf numFmtId="0" fontId="3" fillId="4" borderId="2" applyNumberFormat="0" applyAlignment="0" applyProtection="0"/>
  </cellStyleXfs>
  <cellXfs count="392">
    <xf numFmtId="0" fontId="0" fillId="0" borderId="0" xfId="0"/>
    <xf numFmtId="0" fontId="5" fillId="0" borderId="0" xfId="0" applyFont="1"/>
    <xf numFmtId="0" fontId="4" fillId="0" borderId="0" xfId="0" applyFont="1"/>
    <xf numFmtId="0" fontId="0" fillId="0" borderId="3" xfId="0" applyBorder="1"/>
    <xf numFmtId="0" fontId="0" fillId="0" borderId="6" xfId="0" applyBorder="1" applyAlignment="1">
      <alignment horizontal="center"/>
    </xf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0" fillId="0" borderId="3" xfId="0" applyBorder="1" applyAlignment="1">
      <alignment horizontal="left" vertical="center"/>
    </xf>
    <xf numFmtId="0" fontId="0" fillId="0" borderId="3" xfId="0" applyBorder="1" applyAlignment="1"/>
    <xf numFmtId="0" fontId="0" fillId="0" borderId="10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12" xfId="0" applyBorder="1" applyAlignment="1">
      <alignment horizontal="left"/>
    </xf>
    <xf numFmtId="0" fontId="0" fillId="0" borderId="7" xfId="0" applyBorder="1" applyAlignment="1">
      <alignment horizontal="left"/>
    </xf>
    <xf numFmtId="0" fontId="8" fillId="0" borderId="18" xfId="0" applyFont="1" applyBorder="1" applyAlignment="1">
      <alignment horizontal="left"/>
    </xf>
    <xf numFmtId="0" fontId="6" fillId="0" borderId="29" xfId="0" applyFont="1" applyBorder="1"/>
    <xf numFmtId="0" fontId="0" fillId="0" borderId="0" xfId="0"/>
    <xf numFmtId="0" fontId="0" fillId="0" borderId="13" xfId="0" applyBorder="1" applyAlignment="1">
      <alignment horizontal="center"/>
    </xf>
    <xf numFmtId="0" fontId="0" fillId="0" borderId="0" xfId="0" applyBorder="1"/>
    <xf numFmtId="0" fontId="0" fillId="0" borderId="0" xfId="0" applyAlignment="1">
      <alignment horizontal="center"/>
    </xf>
    <xf numFmtId="0" fontId="0" fillId="0" borderId="28" xfId="0" applyBorder="1" applyAlignment="1">
      <alignment horizontal="center"/>
    </xf>
    <xf numFmtId="0" fontId="0" fillId="0" borderId="28" xfId="0" applyBorder="1" applyAlignment="1">
      <alignment horizontal="left"/>
    </xf>
    <xf numFmtId="0" fontId="0" fillId="0" borderId="30" xfId="0" applyBorder="1"/>
    <xf numFmtId="0" fontId="0" fillId="0" borderId="31" xfId="0" applyBorder="1"/>
    <xf numFmtId="0" fontId="7" fillId="0" borderId="32" xfId="0" applyFont="1" applyBorder="1"/>
    <xf numFmtId="0" fontId="7" fillId="0" borderId="0" xfId="0" applyFont="1" applyBorder="1"/>
    <xf numFmtId="0" fontId="0" fillId="0" borderId="33" xfId="0" applyBorder="1"/>
    <xf numFmtId="0" fontId="0" fillId="0" borderId="32" xfId="0" applyBorder="1"/>
    <xf numFmtId="0" fontId="0" fillId="0" borderId="34" xfId="0" applyBorder="1"/>
    <xf numFmtId="0" fontId="10" fillId="5" borderId="29" xfId="0" applyFont="1" applyFill="1" applyBorder="1"/>
    <xf numFmtId="0" fontId="0" fillId="5" borderId="30" xfId="0" applyFill="1" applyBorder="1"/>
    <xf numFmtId="0" fontId="0" fillId="5" borderId="0" xfId="0" applyFill="1" applyBorder="1"/>
    <xf numFmtId="0" fontId="0" fillId="5" borderId="34" xfId="0" applyFill="1" applyBorder="1"/>
    <xf numFmtId="0" fontId="0" fillId="5" borderId="31" xfId="0" applyFill="1" applyBorder="1"/>
    <xf numFmtId="2" fontId="0" fillId="0" borderId="0" xfId="0" applyNumberFormat="1"/>
    <xf numFmtId="0" fontId="0" fillId="0" borderId="6" xfId="0" applyBorder="1"/>
    <xf numFmtId="0" fontId="4" fillId="0" borderId="32" xfId="0" applyFont="1" applyBorder="1"/>
    <xf numFmtId="0" fontId="12" fillId="0" borderId="5" xfId="0" applyFont="1" applyBorder="1" applyAlignment="1">
      <alignment horizontal="left" vertical="center"/>
    </xf>
    <xf numFmtId="0" fontId="0" fillId="0" borderId="35" xfId="0" applyBorder="1" applyAlignment="1">
      <alignment horizontal="left"/>
    </xf>
    <xf numFmtId="0" fontId="0" fillId="0" borderId="16" xfId="0" applyBorder="1" applyAlignment="1">
      <alignment horizontal="left"/>
    </xf>
    <xf numFmtId="0" fontId="8" fillId="0" borderId="22" xfId="0" applyFont="1" applyBorder="1" applyAlignment="1">
      <alignment horizontal="left"/>
    </xf>
    <xf numFmtId="0" fontId="0" fillId="0" borderId="36" xfId="0" applyBorder="1" applyAlignment="1">
      <alignment horizontal="center"/>
    </xf>
    <xf numFmtId="0" fontId="0" fillId="0" borderId="29" xfId="0" applyBorder="1" applyAlignment="1"/>
    <xf numFmtId="0" fontId="0" fillId="0" borderId="13" xfId="0" applyBorder="1"/>
    <xf numFmtId="0" fontId="0" fillId="0" borderId="37" xfId="0" applyBorder="1"/>
    <xf numFmtId="0" fontId="0" fillId="0" borderId="38" xfId="0" applyBorder="1" applyAlignment="1">
      <alignment horizontal="center"/>
    </xf>
    <xf numFmtId="0" fontId="0" fillId="0" borderId="38" xfId="0" applyBorder="1"/>
    <xf numFmtId="0" fontId="0" fillId="0" borderId="39" xfId="0" applyBorder="1"/>
    <xf numFmtId="0" fontId="0" fillId="0" borderId="12" xfId="0" applyBorder="1"/>
    <xf numFmtId="0" fontId="0" fillId="0" borderId="14" xfId="0" applyBorder="1"/>
    <xf numFmtId="0" fontId="0" fillId="0" borderId="18" xfId="0" applyBorder="1"/>
    <xf numFmtId="0" fontId="0" fillId="0" borderId="19" xfId="0" applyBorder="1" applyAlignment="1">
      <alignment horizontal="center"/>
    </xf>
    <xf numFmtId="0" fontId="0" fillId="0" borderId="19" xfId="0" applyBorder="1"/>
    <xf numFmtId="0" fontId="0" fillId="0" borderId="20" xfId="0" applyBorder="1"/>
    <xf numFmtId="0" fontId="0" fillId="0" borderId="42" xfId="0" applyBorder="1" applyAlignment="1">
      <alignment horizontal="center"/>
    </xf>
    <xf numFmtId="2" fontId="0" fillId="0" borderId="13" xfId="0" applyNumberFormat="1" applyBorder="1"/>
    <xf numFmtId="2" fontId="2" fillId="3" borderId="44" xfId="2" applyNumberFormat="1" applyBorder="1" applyAlignment="1">
      <alignment horizontal="center" vertical="center" textRotation="180"/>
    </xf>
    <xf numFmtId="0" fontId="0" fillId="0" borderId="26" xfId="0" applyBorder="1"/>
    <xf numFmtId="0" fontId="2" fillId="3" borderId="0" xfId="2" applyBorder="1"/>
    <xf numFmtId="1" fontId="0" fillId="0" borderId="13" xfId="0" applyNumberFormat="1" applyBorder="1"/>
    <xf numFmtId="1" fontId="0" fillId="0" borderId="0" xfId="0" applyNumberFormat="1"/>
    <xf numFmtId="1" fontId="0" fillId="0" borderId="0" xfId="0" applyNumberFormat="1" applyBorder="1"/>
    <xf numFmtId="0" fontId="11" fillId="0" borderId="13" xfId="0" applyFont="1" applyBorder="1"/>
    <xf numFmtId="2" fontId="0" fillId="0" borderId="13" xfId="0" applyNumberFormat="1" applyBorder="1" applyAlignment="1">
      <alignment horizontal="center" textRotation="180"/>
    </xf>
    <xf numFmtId="0" fontId="0" fillId="0" borderId="0" xfId="0" applyAlignment="1">
      <alignment vertical="center"/>
    </xf>
    <xf numFmtId="0" fontId="0" fillId="0" borderId="0" xfId="0" applyBorder="1" applyAlignment="1">
      <alignment horizontal="center"/>
    </xf>
    <xf numFmtId="1" fontId="11" fillId="0" borderId="13" xfId="0" applyNumberFormat="1" applyFont="1" applyBorder="1" applyAlignment="1">
      <alignment horizontal="center"/>
    </xf>
    <xf numFmtId="1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1" fontId="0" fillId="0" borderId="0" xfId="0" applyNumberFormat="1" applyBorder="1" applyAlignment="1">
      <alignment horizontal="center"/>
    </xf>
    <xf numFmtId="2" fontId="0" fillId="0" borderId="0" xfId="0" applyNumberFormat="1" applyBorder="1" applyAlignment="1">
      <alignment horizontal="center"/>
    </xf>
    <xf numFmtId="0" fontId="0" fillId="0" borderId="45" xfId="0" applyBorder="1"/>
    <xf numFmtId="2" fontId="0" fillId="0" borderId="45" xfId="0" applyNumberFormat="1" applyBorder="1"/>
    <xf numFmtId="1" fontId="0" fillId="0" borderId="45" xfId="0" applyNumberFormat="1" applyBorder="1" applyAlignment="1">
      <alignment horizontal="center" textRotation="180"/>
    </xf>
    <xf numFmtId="2" fontId="0" fillId="0" borderId="45" xfId="0" applyNumberFormat="1" applyBorder="1" applyAlignment="1">
      <alignment horizontal="center" textRotation="180"/>
    </xf>
    <xf numFmtId="2" fontId="0" fillId="0" borderId="45" xfId="0" applyNumberFormat="1" applyBorder="1" applyAlignment="1">
      <alignment textRotation="180"/>
    </xf>
    <xf numFmtId="0" fontId="0" fillId="0" borderId="8" xfId="0" applyBorder="1"/>
    <xf numFmtId="0" fontId="0" fillId="0" borderId="8" xfId="0" applyBorder="1" applyAlignment="1">
      <alignment horizontal="center"/>
    </xf>
    <xf numFmtId="1" fontId="15" fillId="3" borderId="49" xfId="2" applyNumberFormat="1" applyFont="1" applyBorder="1"/>
    <xf numFmtId="2" fontId="15" fillId="3" borderId="49" xfId="2" applyNumberFormat="1" applyFont="1" applyBorder="1"/>
    <xf numFmtId="1" fontId="15" fillId="3" borderId="6" xfId="2" applyNumberFormat="1" applyFont="1" applyBorder="1"/>
    <xf numFmtId="2" fontId="15" fillId="3" borderId="6" xfId="2" applyNumberFormat="1" applyFont="1" applyBorder="1"/>
    <xf numFmtId="0" fontId="11" fillId="0" borderId="53" xfId="0" applyFont="1" applyBorder="1"/>
    <xf numFmtId="1" fontId="0" fillId="0" borderId="45" xfId="0" applyNumberFormat="1" applyBorder="1" applyAlignment="1">
      <alignment horizontal="center"/>
    </xf>
    <xf numFmtId="1" fontId="11" fillId="0" borderId="38" xfId="0" applyNumberFormat="1" applyFont="1" applyBorder="1" applyAlignment="1">
      <alignment horizontal="center"/>
    </xf>
    <xf numFmtId="0" fontId="0" fillId="0" borderId="45" xfId="0" applyBorder="1" applyAlignment="1">
      <alignment horizontal="center"/>
    </xf>
    <xf numFmtId="1" fontId="16" fillId="3" borderId="49" xfId="2" applyNumberFormat="1" applyFont="1" applyBorder="1"/>
    <xf numFmtId="1" fontId="16" fillId="3" borderId="6" xfId="2" applyNumberFormat="1" applyFont="1" applyBorder="1"/>
    <xf numFmtId="2" fontId="16" fillId="3" borderId="6" xfId="2" applyNumberFormat="1" applyFont="1" applyBorder="1"/>
    <xf numFmtId="1" fontId="13" fillId="0" borderId="53" xfId="0" applyNumberFormat="1" applyFont="1" applyBorder="1" applyAlignment="1">
      <alignment horizontal="center"/>
    </xf>
    <xf numFmtId="0" fontId="13" fillId="0" borderId="53" xfId="0" applyFont="1" applyBorder="1" applyAlignment="1">
      <alignment horizontal="center"/>
    </xf>
    <xf numFmtId="2" fontId="13" fillId="0" borderId="53" xfId="0" applyNumberFormat="1" applyFont="1" applyBorder="1" applyAlignment="1">
      <alignment horizontal="center"/>
    </xf>
    <xf numFmtId="0" fontId="13" fillId="0" borderId="0" xfId="0" applyFont="1"/>
    <xf numFmtId="2" fontId="2" fillId="3" borderId="0" xfId="2" applyNumberFormat="1" applyBorder="1"/>
    <xf numFmtId="1" fontId="0" fillId="0" borderId="45" xfId="0" applyNumberFormat="1" applyBorder="1" applyAlignment="1">
      <alignment textRotation="180"/>
    </xf>
    <xf numFmtId="1" fontId="0" fillId="0" borderId="8" xfId="0" applyNumberFormat="1" applyBorder="1"/>
    <xf numFmtId="1" fontId="2" fillId="3" borderId="44" xfId="2" applyNumberFormat="1" applyBorder="1" applyAlignment="1">
      <alignment horizontal="center" vertical="center" textRotation="180"/>
    </xf>
    <xf numFmtId="1" fontId="2" fillId="3" borderId="0" xfId="2" applyNumberFormat="1" applyBorder="1"/>
    <xf numFmtId="2" fontId="15" fillId="3" borderId="5" xfId="2" applyNumberFormat="1" applyFont="1" applyBorder="1"/>
    <xf numFmtId="2" fontId="16" fillId="3" borderId="3" xfId="2" applyNumberFormat="1" applyFont="1" applyBorder="1"/>
    <xf numFmtId="2" fontId="16" fillId="3" borderId="54" xfId="2" applyNumberFormat="1" applyFont="1" applyBorder="1"/>
    <xf numFmtId="1" fontId="13" fillId="0" borderId="55" xfId="0" applyNumberFormat="1" applyFont="1" applyBorder="1"/>
    <xf numFmtId="0" fontId="13" fillId="0" borderId="53" xfId="0" applyFont="1" applyBorder="1"/>
    <xf numFmtId="0" fontId="0" fillId="0" borderId="13" xfId="0" applyFont="1" applyBorder="1"/>
    <xf numFmtId="1" fontId="0" fillId="0" borderId="37" xfId="0" applyNumberFormat="1" applyFont="1" applyBorder="1"/>
    <xf numFmtId="0" fontId="0" fillId="0" borderId="38" xfId="0" applyFont="1" applyBorder="1"/>
    <xf numFmtId="0" fontId="0" fillId="0" borderId="39" xfId="0" applyFont="1" applyBorder="1"/>
    <xf numFmtId="1" fontId="0" fillId="0" borderId="12" xfId="0" applyNumberFormat="1" applyFont="1" applyBorder="1"/>
    <xf numFmtId="0" fontId="0" fillId="0" borderId="14" xfId="0" applyFont="1" applyBorder="1"/>
    <xf numFmtId="1" fontId="0" fillId="0" borderId="18" xfId="0" applyNumberFormat="1" applyFont="1" applyBorder="1"/>
    <xf numFmtId="0" fontId="0" fillId="0" borderId="19" xfId="0" applyFont="1" applyBorder="1"/>
    <xf numFmtId="0" fontId="0" fillId="0" borderId="20" xfId="0" applyFont="1" applyBorder="1"/>
    <xf numFmtId="0" fontId="0" fillId="0" borderId="38" xfId="0" applyFont="1" applyBorder="1" applyAlignment="1">
      <alignment horizontal="center"/>
    </xf>
    <xf numFmtId="2" fontId="0" fillId="0" borderId="38" xfId="0" applyNumberFormat="1" applyFont="1" applyBorder="1" applyAlignment="1">
      <alignment horizontal="center"/>
    </xf>
    <xf numFmtId="2" fontId="0" fillId="0" borderId="39" xfId="0" applyNumberFormat="1" applyFont="1" applyBorder="1" applyAlignment="1">
      <alignment horizontal="center"/>
    </xf>
    <xf numFmtId="0" fontId="0" fillId="0" borderId="13" xfId="0" applyFont="1" applyBorder="1" applyAlignment="1">
      <alignment horizontal="center"/>
    </xf>
    <xf numFmtId="2" fontId="0" fillId="0" borderId="13" xfId="0" applyNumberFormat="1" applyFont="1" applyBorder="1" applyAlignment="1">
      <alignment horizontal="center"/>
    </xf>
    <xf numFmtId="2" fontId="0" fillId="0" borderId="14" xfId="0" applyNumberFormat="1" applyFont="1" applyBorder="1" applyAlignment="1">
      <alignment horizontal="center"/>
    </xf>
    <xf numFmtId="0" fontId="0" fillId="0" borderId="19" xfId="0" applyFont="1" applyBorder="1" applyAlignment="1">
      <alignment horizontal="center"/>
    </xf>
    <xf numFmtId="2" fontId="0" fillId="0" borderId="19" xfId="0" applyNumberFormat="1" applyFont="1" applyBorder="1" applyAlignment="1">
      <alignment horizontal="center"/>
    </xf>
    <xf numFmtId="2" fontId="0" fillId="0" borderId="20" xfId="0" applyNumberFormat="1" applyFont="1" applyBorder="1" applyAlignment="1">
      <alignment horizontal="center"/>
    </xf>
    <xf numFmtId="1" fontId="16" fillId="3" borderId="54" xfId="2" applyNumberFormat="1" applyFont="1" applyBorder="1"/>
    <xf numFmtId="2" fontId="11" fillId="0" borderId="26" xfId="0" applyNumberFormat="1" applyFont="1" applyBorder="1"/>
    <xf numFmtId="2" fontId="11" fillId="0" borderId="57" xfId="0" applyNumberFormat="1" applyFont="1" applyBorder="1"/>
    <xf numFmtId="1" fontId="0" fillId="0" borderId="37" xfId="0" applyNumberFormat="1" applyFont="1" applyBorder="1" applyAlignment="1">
      <alignment horizontal="center"/>
    </xf>
    <xf numFmtId="1" fontId="0" fillId="0" borderId="12" xfId="0" applyNumberFormat="1" applyFont="1" applyBorder="1" applyAlignment="1">
      <alignment horizontal="center"/>
    </xf>
    <xf numFmtId="1" fontId="0" fillId="0" borderId="18" xfId="0" applyNumberFormat="1" applyFont="1" applyBorder="1" applyAlignment="1">
      <alignment horizontal="center"/>
    </xf>
    <xf numFmtId="0" fontId="0" fillId="0" borderId="10" xfId="0" applyBorder="1" applyAlignment="1">
      <alignment horizontal="left"/>
    </xf>
    <xf numFmtId="1" fontId="11" fillId="0" borderId="37" xfId="0" applyNumberFormat="1" applyFont="1" applyBorder="1" applyAlignment="1">
      <alignment horizontal="center"/>
    </xf>
    <xf numFmtId="2" fontId="11" fillId="0" borderId="39" xfId="0" applyNumberFormat="1" applyFont="1" applyBorder="1"/>
    <xf numFmtId="1" fontId="0" fillId="0" borderId="12" xfId="0" applyNumberFormat="1" applyBorder="1" applyAlignment="1">
      <alignment horizontal="center"/>
    </xf>
    <xf numFmtId="2" fontId="11" fillId="0" borderId="14" xfId="0" applyNumberFormat="1" applyFont="1" applyBorder="1"/>
    <xf numFmtId="1" fontId="0" fillId="0" borderId="18" xfId="0" applyNumberFormat="1" applyBorder="1" applyAlignment="1">
      <alignment horizontal="center"/>
    </xf>
    <xf numFmtId="2" fontId="11" fillId="0" borderId="20" xfId="0" applyNumberFormat="1" applyFont="1" applyBorder="1"/>
    <xf numFmtId="1" fontId="13" fillId="0" borderId="52" xfId="0" applyNumberFormat="1" applyFont="1" applyBorder="1" applyAlignment="1">
      <alignment horizontal="center"/>
    </xf>
    <xf numFmtId="2" fontId="13" fillId="0" borderId="58" xfId="0" applyNumberFormat="1" applyFont="1" applyBorder="1"/>
    <xf numFmtId="1" fontId="11" fillId="0" borderId="12" xfId="0" applyNumberFormat="1" applyFont="1" applyBorder="1" applyAlignment="1">
      <alignment horizontal="center"/>
    </xf>
    <xf numFmtId="1" fontId="11" fillId="0" borderId="18" xfId="0" applyNumberFormat="1" applyFont="1" applyBorder="1" applyAlignment="1">
      <alignment horizontal="center"/>
    </xf>
    <xf numFmtId="1" fontId="13" fillId="0" borderId="53" xfId="0" applyNumberFormat="1" applyFont="1" applyBorder="1"/>
    <xf numFmtId="2" fontId="16" fillId="3" borderId="4" xfId="2" applyNumberFormat="1" applyFont="1" applyBorder="1"/>
    <xf numFmtId="2" fontId="16" fillId="3" borderId="5" xfId="2" applyNumberFormat="1" applyFont="1" applyBorder="1"/>
    <xf numFmtId="2" fontId="16" fillId="3" borderId="24" xfId="2" applyNumberFormat="1" applyFont="1" applyBorder="1"/>
    <xf numFmtId="1" fontId="15" fillId="3" borderId="5" xfId="2" applyNumberFormat="1" applyFont="1" applyBorder="1"/>
    <xf numFmtId="1" fontId="0" fillId="0" borderId="37" xfId="0" applyNumberFormat="1" applyBorder="1"/>
    <xf numFmtId="1" fontId="0" fillId="0" borderId="12" xfId="0" applyNumberFormat="1" applyBorder="1"/>
    <xf numFmtId="1" fontId="0" fillId="0" borderId="18" xfId="0" applyNumberFormat="1" applyBorder="1"/>
    <xf numFmtId="0" fontId="11" fillId="0" borderId="38" xfId="0" applyFont="1" applyBorder="1"/>
    <xf numFmtId="0" fontId="11" fillId="0" borderId="19" xfId="0" applyFont="1" applyBorder="1"/>
    <xf numFmtId="2" fontId="15" fillId="3" borderId="3" xfId="2" applyNumberFormat="1" applyFont="1" applyBorder="1"/>
    <xf numFmtId="0" fontId="0" fillId="0" borderId="0" xfId="0" applyAlignment="1">
      <alignment textRotation="90"/>
    </xf>
    <xf numFmtId="0" fontId="0" fillId="0" borderId="57" xfId="0" applyBorder="1"/>
    <xf numFmtId="0" fontId="0" fillId="0" borderId="0" xfId="0" applyAlignment="1">
      <alignment wrapText="1"/>
    </xf>
    <xf numFmtId="0" fontId="0" fillId="0" borderId="56" xfId="0" applyBorder="1"/>
    <xf numFmtId="0" fontId="0" fillId="0" borderId="36" xfId="0" applyBorder="1" applyAlignment="1"/>
    <xf numFmtId="0" fontId="0" fillId="0" borderId="36" xfId="0" applyBorder="1" applyAlignment="1">
      <alignment textRotation="90" wrapText="1"/>
    </xf>
    <xf numFmtId="0" fontId="0" fillId="0" borderId="36" xfId="0" applyBorder="1" applyAlignment="1">
      <alignment textRotation="90"/>
    </xf>
    <xf numFmtId="0" fontId="4" fillId="0" borderId="36" xfId="0" applyFont="1" applyFill="1" applyBorder="1" applyAlignment="1">
      <alignment horizontal="center" textRotation="90" wrapText="1"/>
    </xf>
    <xf numFmtId="2" fontId="14" fillId="0" borderId="24" xfId="0" applyNumberFormat="1" applyFont="1" applyBorder="1" applyAlignment="1">
      <alignment horizontal="center" vertical="center"/>
    </xf>
    <xf numFmtId="0" fontId="1" fillId="6" borderId="64" xfId="1" applyFill="1" applyBorder="1" applyAlignment="1">
      <alignment textRotation="90"/>
    </xf>
    <xf numFmtId="0" fontId="4" fillId="0" borderId="36" xfId="0" applyFont="1" applyBorder="1" applyAlignment="1">
      <alignment textRotation="90"/>
    </xf>
    <xf numFmtId="0" fontId="4" fillId="0" borderId="31" xfId="0" applyFont="1" applyBorder="1" applyAlignment="1">
      <alignment textRotation="90"/>
    </xf>
    <xf numFmtId="1" fontId="15" fillId="3" borderId="3" xfId="2" applyNumberFormat="1" applyFont="1" applyBorder="1"/>
    <xf numFmtId="1" fontId="15" fillId="3" borderId="54" xfId="2" applyNumberFormat="1" applyFont="1" applyBorder="1"/>
    <xf numFmtId="1" fontId="13" fillId="0" borderId="47" xfId="0" applyNumberFormat="1" applyFont="1" applyBorder="1" applyAlignment="1">
      <alignment horizontal="center"/>
    </xf>
    <xf numFmtId="1" fontId="13" fillId="0" borderId="48" xfId="0" applyNumberFormat="1" applyFont="1" applyBorder="1" applyAlignment="1">
      <alignment horizontal="center"/>
    </xf>
    <xf numFmtId="2" fontId="13" fillId="0" borderId="60" xfId="0" applyNumberFormat="1" applyFont="1" applyBorder="1"/>
    <xf numFmtId="0" fontId="0" fillId="0" borderId="48" xfId="0" applyBorder="1" applyAlignment="1">
      <alignment horizontal="center"/>
    </xf>
    <xf numFmtId="0" fontId="9" fillId="0" borderId="3" xfId="0" applyFont="1" applyBorder="1"/>
    <xf numFmtId="1" fontId="0" fillId="0" borderId="51" xfId="0" applyNumberFormat="1" applyBorder="1" applyAlignment="1">
      <alignment horizontal="center"/>
    </xf>
    <xf numFmtId="1" fontId="0" fillId="0" borderId="61" xfId="0" applyNumberFormat="1" applyBorder="1" applyAlignment="1">
      <alignment horizontal="center"/>
    </xf>
    <xf numFmtId="1" fontId="0" fillId="0" borderId="27" xfId="0" applyNumberFormat="1" applyBorder="1" applyAlignment="1">
      <alignment horizontal="center"/>
    </xf>
    <xf numFmtId="1" fontId="0" fillId="0" borderId="7" xfId="0" applyNumberFormat="1" applyBorder="1" applyAlignment="1">
      <alignment horizontal="center"/>
    </xf>
    <xf numFmtId="0" fontId="9" fillId="0" borderId="6" xfId="0" applyFont="1" applyBorder="1"/>
    <xf numFmtId="0" fontId="0" fillId="0" borderId="62" xfId="0" applyBorder="1" applyAlignment="1">
      <alignment horizontal="left"/>
    </xf>
    <xf numFmtId="0" fontId="0" fillId="0" borderId="15" xfId="0" applyBorder="1" applyAlignment="1">
      <alignment horizontal="left"/>
    </xf>
    <xf numFmtId="0" fontId="4" fillId="0" borderId="48" xfId="0" applyFont="1" applyBorder="1" applyAlignment="1">
      <alignment horizontal="center"/>
    </xf>
    <xf numFmtId="1" fontId="4" fillId="0" borderId="48" xfId="0" applyNumberFormat="1" applyFont="1" applyBorder="1"/>
    <xf numFmtId="0" fontId="4" fillId="0" borderId="48" xfId="0" applyFont="1" applyBorder="1"/>
    <xf numFmtId="0" fontId="9" fillId="0" borderId="29" xfId="0" applyFont="1" applyBorder="1"/>
    <xf numFmtId="1" fontId="11" fillId="0" borderId="19" xfId="0" applyNumberFormat="1" applyFont="1" applyBorder="1" applyAlignment="1">
      <alignment horizontal="center"/>
    </xf>
    <xf numFmtId="1" fontId="4" fillId="0" borderId="53" xfId="0" applyNumberFormat="1" applyFont="1" applyBorder="1" applyAlignment="1">
      <alignment horizontal="center"/>
    </xf>
    <xf numFmtId="0" fontId="4" fillId="0" borderId="53" xfId="0" applyFont="1" applyBorder="1" applyAlignment="1">
      <alignment horizontal="center"/>
    </xf>
    <xf numFmtId="1" fontId="0" fillId="0" borderId="37" xfId="0" applyNumberFormat="1" applyBorder="1" applyAlignment="1">
      <alignment horizontal="center"/>
    </xf>
    <xf numFmtId="1" fontId="11" fillId="0" borderId="8" xfId="0" applyNumberFormat="1" applyFont="1" applyBorder="1" applyAlignment="1">
      <alignment horizontal="center"/>
    </xf>
    <xf numFmtId="2" fontId="11" fillId="0" borderId="46" xfId="0" applyNumberFormat="1" applyFont="1" applyBorder="1"/>
    <xf numFmtId="1" fontId="16" fillId="3" borderId="59" xfId="2" applyNumberFormat="1" applyFont="1" applyBorder="1"/>
    <xf numFmtId="1" fontId="16" fillId="3" borderId="65" xfId="2" applyNumberFormat="1" applyFont="1" applyBorder="1"/>
    <xf numFmtId="1" fontId="11" fillId="0" borderId="7" xfId="0" applyNumberFormat="1" applyFont="1" applyBorder="1" applyAlignment="1">
      <alignment horizontal="center"/>
    </xf>
    <xf numFmtId="1" fontId="4" fillId="0" borderId="47" xfId="0" applyNumberFormat="1" applyFont="1" applyBorder="1" applyAlignment="1">
      <alignment horizontal="center"/>
    </xf>
    <xf numFmtId="2" fontId="13" fillId="0" borderId="58" xfId="0" applyNumberFormat="1" applyFont="1" applyBorder="1" applyAlignment="1">
      <alignment horizontal="center"/>
    </xf>
    <xf numFmtId="0" fontId="0" fillId="0" borderId="66" xfId="0" applyBorder="1" applyAlignment="1">
      <alignment horizontal="center"/>
    </xf>
    <xf numFmtId="1" fontId="4" fillId="0" borderId="51" xfId="0" applyNumberFormat="1" applyFont="1" applyBorder="1"/>
    <xf numFmtId="1" fontId="0" fillId="0" borderId="61" xfId="0" applyNumberFormat="1" applyBorder="1"/>
    <xf numFmtId="1" fontId="0" fillId="0" borderId="40" xfId="0" applyNumberFormat="1" applyBorder="1" applyAlignment="1">
      <alignment horizontal="center"/>
    </xf>
    <xf numFmtId="1" fontId="0" fillId="0" borderId="41" xfId="0" applyNumberFormat="1" applyBorder="1" applyAlignment="1">
      <alignment horizontal="center"/>
    </xf>
    <xf numFmtId="1" fontId="11" fillId="0" borderId="61" xfId="0" applyNumberFormat="1" applyFont="1" applyBorder="1" applyAlignment="1">
      <alignment horizontal="center"/>
    </xf>
    <xf numFmtId="2" fontId="13" fillId="0" borderId="48" xfId="0" applyNumberFormat="1" applyFont="1" applyBorder="1" applyAlignment="1">
      <alignment horizontal="center"/>
    </xf>
    <xf numFmtId="1" fontId="13" fillId="0" borderId="51" xfId="0" applyNumberFormat="1" applyFont="1" applyBorder="1" applyAlignment="1">
      <alignment horizontal="center"/>
    </xf>
    <xf numFmtId="1" fontId="11" fillId="0" borderId="27" xfId="0" applyNumberFormat="1" applyFont="1" applyBorder="1" applyAlignment="1">
      <alignment horizontal="center"/>
    </xf>
    <xf numFmtId="1" fontId="11" fillId="0" borderId="41" xfId="0" applyNumberFormat="1" applyFont="1" applyBorder="1" applyAlignment="1">
      <alignment horizontal="center"/>
    </xf>
    <xf numFmtId="2" fontId="13" fillId="0" borderId="50" xfId="0" applyNumberFormat="1" applyFont="1" applyBorder="1"/>
    <xf numFmtId="1" fontId="0" fillId="0" borderId="47" xfId="0" applyNumberFormat="1" applyBorder="1" applyAlignment="1">
      <alignment horizontal="center"/>
    </xf>
    <xf numFmtId="2" fontId="13" fillId="0" borderId="60" xfId="0" applyNumberFormat="1" applyFont="1" applyBorder="1" applyAlignment="1">
      <alignment horizontal="center"/>
    </xf>
    <xf numFmtId="1" fontId="0" fillId="0" borderId="67" xfId="0" applyNumberFormat="1" applyBorder="1" applyAlignment="1">
      <alignment horizontal="center"/>
    </xf>
    <xf numFmtId="0" fontId="0" fillId="0" borderId="53" xfId="0" applyBorder="1" applyAlignment="1">
      <alignment horizontal="center"/>
    </xf>
    <xf numFmtId="0" fontId="0" fillId="0" borderId="6" xfId="0" applyBorder="1" applyAlignment="1">
      <alignment horizontal="right"/>
    </xf>
    <xf numFmtId="0" fontId="0" fillId="0" borderId="0" xfId="0" applyAlignment="1">
      <alignment horizontal="center" vertical="center"/>
    </xf>
    <xf numFmtId="0" fontId="0" fillId="0" borderId="70" xfId="0" applyBorder="1" applyAlignment="1">
      <alignment horizontal="left"/>
    </xf>
    <xf numFmtId="0" fontId="0" fillId="0" borderId="43" xfId="0" applyBorder="1"/>
    <xf numFmtId="1" fontId="13" fillId="0" borderId="29" xfId="0" applyNumberFormat="1" applyFont="1" applyBorder="1"/>
    <xf numFmtId="1" fontId="13" fillId="0" borderId="6" xfId="0" applyNumberFormat="1" applyFont="1" applyBorder="1"/>
    <xf numFmtId="1" fontId="13" fillId="0" borderId="3" xfId="0" applyNumberFormat="1" applyFont="1" applyBorder="1"/>
    <xf numFmtId="1" fontId="13" fillId="0" borderId="4" xfId="0" applyNumberFormat="1" applyFont="1" applyBorder="1"/>
    <xf numFmtId="0" fontId="0" fillId="0" borderId="45" xfId="0" applyBorder="1" applyAlignment="1">
      <alignment textRotation="180"/>
    </xf>
    <xf numFmtId="2" fontId="0" fillId="0" borderId="13" xfId="0" applyNumberFormat="1" applyBorder="1" applyAlignment="1">
      <alignment horizontal="center" vertical="center"/>
    </xf>
    <xf numFmtId="1" fontId="0" fillId="0" borderId="13" xfId="0" applyNumberFormat="1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2" fontId="0" fillId="0" borderId="38" xfId="0" applyNumberFormat="1" applyBorder="1" applyAlignment="1">
      <alignment horizontal="center" vertical="center"/>
    </xf>
    <xf numFmtId="1" fontId="0" fillId="0" borderId="38" xfId="0" applyNumberForma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1" fontId="0" fillId="0" borderId="19" xfId="0" applyNumberFormat="1" applyBorder="1" applyAlignment="1">
      <alignment horizontal="center" vertical="center"/>
    </xf>
    <xf numFmtId="2" fontId="0" fillId="0" borderId="19" xfId="0" applyNumberFormat="1" applyBorder="1" applyAlignment="1">
      <alignment horizontal="center" vertical="center"/>
    </xf>
    <xf numFmtId="0" fontId="0" fillId="0" borderId="22" xfId="0" applyBorder="1" applyAlignment="1">
      <alignment horizontal="right"/>
    </xf>
    <xf numFmtId="2" fontId="2" fillId="3" borderId="44" xfId="2" applyNumberFormat="1" applyBorder="1" applyAlignment="1">
      <alignment horizontal="center" vertical="center" textRotation="180" wrapText="1"/>
    </xf>
    <xf numFmtId="1" fontId="16" fillId="3" borderId="3" xfId="2" applyNumberFormat="1" applyFont="1" applyBorder="1"/>
    <xf numFmtId="1" fontId="15" fillId="3" borderId="71" xfId="2" applyNumberFormat="1" applyFont="1" applyBorder="1"/>
    <xf numFmtId="1" fontId="16" fillId="3" borderId="71" xfId="2" applyNumberFormat="1" applyFont="1" applyBorder="1"/>
    <xf numFmtId="2" fontId="2" fillId="3" borderId="6" xfId="2" applyNumberFormat="1" applyBorder="1" applyAlignment="1">
      <alignment horizontal="center" vertical="center" textRotation="180"/>
    </xf>
    <xf numFmtId="1" fontId="15" fillId="3" borderId="36" xfId="2" applyNumberFormat="1" applyFont="1" applyBorder="1"/>
    <xf numFmtId="1" fontId="16" fillId="3" borderId="0" xfId="2" applyNumberFormat="1" applyFont="1" applyBorder="1"/>
    <xf numFmtId="1" fontId="16" fillId="3" borderId="36" xfId="2" applyNumberFormat="1" applyFont="1" applyBorder="1"/>
    <xf numFmtId="1" fontId="16" fillId="3" borderId="69" xfId="2" applyNumberFormat="1" applyFont="1" applyBorder="1"/>
    <xf numFmtId="1" fontId="16" fillId="3" borderId="24" xfId="2" applyNumberFormat="1" applyFont="1" applyBorder="1"/>
    <xf numFmtId="1" fontId="15" fillId="3" borderId="29" xfId="2" applyNumberFormat="1" applyFont="1" applyBorder="1"/>
    <xf numFmtId="2" fontId="0" fillId="0" borderId="26" xfId="0" applyNumberFormat="1" applyFont="1" applyBorder="1" applyAlignment="1">
      <alignment horizontal="center"/>
    </xf>
    <xf numFmtId="0" fontId="13" fillId="0" borderId="72" xfId="0" applyFont="1" applyBorder="1" applyAlignment="1">
      <alignment horizontal="center"/>
    </xf>
    <xf numFmtId="2" fontId="13" fillId="0" borderId="3" xfId="0" applyNumberFormat="1" applyFont="1" applyBorder="1" applyAlignment="1">
      <alignment horizontal="center"/>
    </xf>
    <xf numFmtId="2" fontId="0" fillId="0" borderId="63" xfId="0" applyNumberFormat="1" applyBorder="1" applyAlignment="1">
      <alignment horizontal="center" textRotation="180"/>
    </xf>
    <xf numFmtId="2" fontId="0" fillId="0" borderId="46" xfId="0" applyNumberFormat="1" applyFont="1" applyBorder="1" applyAlignment="1">
      <alignment horizontal="center"/>
    </xf>
    <xf numFmtId="2" fontId="0" fillId="0" borderId="57" xfId="0" applyNumberFormat="1" applyFont="1" applyBorder="1" applyAlignment="1">
      <alignment horizontal="center"/>
    </xf>
    <xf numFmtId="1" fontId="0" fillId="0" borderId="68" xfId="0" applyNumberFormat="1" applyBorder="1" applyAlignment="1">
      <alignment textRotation="180"/>
    </xf>
    <xf numFmtId="1" fontId="0" fillId="0" borderId="40" xfId="0" applyNumberFormat="1" applyFont="1" applyBorder="1"/>
    <xf numFmtId="1" fontId="0" fillId="0" borderId="27" xfId="0" applyNumberFormat="1" applyFont="1" applyBorder="1"/>
    <xf numFmtId="1" fontId="0" fillId="0" borderId="41" xfId="0" applyNumberFormat="1" applyFont="1" applyBorder="1"/>
    <xf numFmtId="1" fontId="17" fillId="0" borderId="52" xfId="0" applyNumberFormat="1" applyFont="1" applyBorder="1" applyAlignment="1">
      <alignment horizontal="center" vertical="center" textRotation="180" wrapText="1"/>
    </xf>
    <xf numFmtId="2" fontId="18" fillId="3" borderId="73" xfId="2" applyNumberFormat="1" applyFont="1" applyBorder="1" applyAlignment="1">
      <alignment horizontal="center" vertical="center" textRotation="180"/>
    </xf>
    <xf numFmtId="2" fontId="18" fillId="3" borderId="73" xfId="2" applyNumberFormat="1" applyFont="1" applyBorder="1" applyAlignment="1">
      <alignment horizontal="center" vertical="center" textRotation="180" wrapText="1"/>
    </xf>
    <xf numFmtId="2" fontId="18" fillId="3" borderId="74" xfId="2" applyNumberFormat="1" applyFont="1" applyBorder="1" applyAlignment="1">
      <alignment horizontal="center" vertical="center" textRotation="180"/>
    </xf>
    <xf numFmtId="1" fontId="19" fillId="0" borderId="6" xfId="0" applyNumberFormat="1" applyFont="1" applyBorder="1" applyAlignment="1">
      <alignment horizontal="center"/>
    </xf>
    <xf numFmtId="1" fontId="19" fillId="3" borderId="49" xfId="2" applyNumberFormat="1" applyFont="1" applyBorder="1"/>
    <xf numFmtId="1" fontId="19" fillId="3" borderId="29" xfId="2" applyNumberFormat="1" applyFont="1" applyBorder="1"/>
    <xf numFmtId="2" fontId="19" fillId="3" borderId="6" xfId="2" applyNumberFormat="1" applyFont="1" applyBorder="1"/>
    <xf numFmtId="1" fontId="20" fillId="3" borderId="49" xfId="2" applyNumberFormat="1" applyFont="1" applyBorder="1"/>
    <xf numFmtId="1" fontId="20" fillId="3" borderId="6" xfId="2" applyNumberFormat="1" applyFont="1" applyBorder="1"/>
    <xf numFmtId="1" fontId="20" fillId="3" borderId="36" xfId="2" applyNumberFormat="1" applyFont="1" applyBorder="1"/>
    <xf numFmtId="2" fontId="20" fillId="3" borderId="5" xfId="2" applyNumberFormat="1" applyFont="1" applyBorder="1"/>
    <xf numFmtId="1" fontId="20" fillId="3" borderId="69" xfId="2" applyNumberFormat="1" applyFont="1" applyBorder="1"/>
    <xf numFmtId="1" fontId="20" fillId="3" borderId="24" xfId="2" applyNumberFormat="1" applyFont="1" applyBorder="1"/>
    <xf numFmtId="0" fontId="4" fillId="0" borderId="4" xfId="0" applyFont="1" applyBorder="1"/>
    <xf numFmtId="1" fontId="18" fillId="0" borderId="52" xfId="0" applyNumberFormat="1" applyFont="1" applyBorder="1" applyAlignment="1">
      <alignment horizontal="center" vertical="center" textRotation="180" wrapText="1"/>
    </xf>
    <xf numFmtId="0" fontId="13" fillId="0" borderId="72" xfId="0" applyFont="1" applyBorder="1"/>
    <xf numFmtId="1" fontId="20" fillId="0" borderId="6" xfId="0" applyNumberFormat="1" applyFont="1" applyBorder="1" applyAlignment="1">
      <alignment horizontal="center"/>
    </xf>
    <xf numFmtId="1" fontId="19" fillId="3" borderId="6" xfId="2" applyNumberFormat="1" applyFont="1" applyBorder="1"/>
    <xf numFmtId="1" fontId="0" fillId="0" borderId="36" xfId="0" applyNumberFormat="1" applyBorder="1" applyAlignment="1">
      <alignment horizontal="center" wrapText="1"/>
    </xf>
    <xf numFmtId="1" fontId="20" fillId="0" borderId="5" xfId="0" applyNumberFormat="1" applyFont="1" applyBorder="1" applyAlignment="1">
      <alignment horizontal="center"/>
    </xf>
    <xf numFmtId="1" fontId="0" fillId="0" borderId="53" xfId="0" applyNumberFormat="1" applyBorder="1"/>
    <xf numFmtId="0" fontId="0" fillId="0" borderId="53" xfId="0" applyBorder="1"/>
    <xf numFmtId="2" fontId="15" fillId="3" borderId="31" xfId="2" applyNumberFormat="1" applyFont="1" applyBorder="1"/>
    <xf numFmtId="1" fontId="16" fillId="3" borderId="30" xfId="2" applyNumberFormat="1" applyFont="1" applyBorder="1"/>
    <xf numFmtId="1" fontId="16" fillId="3" borderId="34" xfId="2" applyNumberFormat="1" applyFont="1" applyBorder="1"/>
    <xf numFmtId="1" fontId="19" fillId="0" borderId="31" xfId="0" applyNumberFormat="1" applyFont="1" applyBorder="1" applyAlignment="1">
      <alignment horizontal="center"/>
    </xf>
    <xf numFmtId="1" fontId="2" fillId="3" borderId="75" xfId="2" applyNumberFormat="1" applyBorder="1"/>
    <xf numFmtId="1" fontId="2" fillId="3" borderId="76" xfId="2" applyNumberFormat="1" applyBorder="1"/>
    <xf numFmtId="1" fontId="2" fillId="3" borderId="77" xfId="2" applyNumberFormat="1" applyBorder="1"/>
    <xf numFmtId="1" fontId="4" fillId="0" borderId="55" xfId="0" applyNumberFormat="1" applyFont="1" applyBorder="1"/>
    <xf numFmtId="0" fontId="4" fillId="0" borderId="53" xfId="0" applyFont="1" applyBorder="1"/>
    <xf numFmtId="1" fontId="4" fillId="0" borderId="53" xfId="0" applyNumberFormat="1" applyFont="1" applyBorder="1"/>
    <xf numFmtId="1" fontId="0" fillId="0" borderId="7" xfId="0" applyNumberFormat="1" applyBorder="1"/>
    <xf numFmtId="1" fontId="0" fillId="0" borderId="67" xfId="0" applyNumberFormat="1" applyBorder="1"/>
    <xf numFmtId="0" fontId="0" fillId="0" borderId="66" xfId="0" applyBorder="1"/>
    <xf numFmtId="1" fontId="4" fillId="0" borderId="47" xfId="0" applyNumberFormat="1" applyFont="1" applyBorder="1"/>
    <xf numFmtId="0" fontId="4" fillId="0" borderId="58" xfId="0" applyFont="1" applyBorder="1"/>
    <xf numFmtId="0" fontId="4" fillId="0" borderId="55" xfId="0" applyFont="1" applyBorder="1"/>
    <xf numFmtId="0" fontId="0" fillId="0" borderId="40" xfId="0" applyBorder="1"/>
    <xf numFmtId="0" fontId="0" fillId="0" borderId="27" xfId="0" applyBorder="1"/>
    <xf numFmtId="0" fontId="0" fillId="0" borderId="41" xfId="0" applyBorder="1"/>
    <xf numFmtId="0" fontId="4" fillId="0" borderId="60" xfId="0" applyFont="1" applyBorder="1" applyAlignment="1">
      <alignment horizontal="center"/>
    </xf>
    <xf numFmtId="0" fontId="0" fillId="0" borderId="78" xfId="0" applyBorder="1" applyAlignment="1">
      <alignment horizontal="center"/>
    </xf>
    <xf numFmtId="0" fontId="0" fillId="0" borderId="79" xfId="0" applyBorder="1" applyAlignment="1">
      <alignment horizontal="center"/>
    </xf>
    <xf numFmtId="0" fontId="4" fillId="0" borderId="30" xfId="0" applyFont="1" applyBorder="1"/>
    <xf numFmtId="0" fontId="0" fillId="0" borderId="42" xfId="0" applyBorder="1"/>
    <xf numFmtId="0" fontId="0" fillId="0" borderId="28" xfId="0" applyBorder="1"/>
    <xf numFmtId="0" fontId="4" fillId="0" borderId="72" xfId="0" applyFont="1" applyBorder="1"/>
    <xf numFmtId="0" fontId="4" fillId="0" borderId="51" xfId="0" applyFont="1" applyBorder="1"/>
    <xf numFmtId="0" fontId="0" fillId="0" borderId="39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7" xfId="0" applyBorder="1"/>
    <xf numFmtId="0" fontId="0" fillId="0" borderId="67" xfId="0" applyBorder="1"/>
    <xf numFmtId="2" fontId="0" fillId="0" borderId="8" xfId="0" applyNumberFormat="1" applyFont="1" applyBorder="1" applyAlignment="1">
      <alignment horizontal="center"/>
    </xf>
    <xf numFmtId="2" fontId="0" fillId="0" borderId="78" xfId="0" applyNumberFormat="1" applyFont="1" applyBorder="1" applyAlignment="1">
      <alignment horizontal="center"/>
    </xf>
    <xf numFmtId="1" fontId="20" fillId="0" borderId="24" xfId="0" applyNumberFormat="1" applyFont="1" applyBorder="1" applyAlignment="1">
      <alignment horizontal="center"/>
    </xf>
    <xf numFmtId="2" fontId="0" fillId="0" borderId="63" xfId="0" applyNumberFormat="1" applyBorder="1" applyAlignment="1">
      <alignment textRotation="180"/>
    </xf>
    <xf numFmtId="1" fontId="2" fillId="3" borderId="73" xfId="2" applyNumberFormat="1" applyBorder="1" applyAlignment="1">
      <alignment horizontal="center" vertical="center" textRotation="180"/>
    </xf>
    <xf numFmtId="2" fontId="2" fillId="3" borderId="73" xfId="2" applyNumberFormat="1" applyBorder="1" applyAlignment="1">
      <alignment horizontal="center" vertical="center" textRotation="180"/>
    </xf>
    <xf numFmtId="2" fontId="2" fillId="3" borderId="73" xfId="2" applyNumberFormat="1" applyBorder="1" applyAlignment="1">
      <alignment horizontal="center" vertical="center" textRotation="180" wrapText="1"/>
    </xf>
    <xf numFmtId="2" fontId="2" fillId="3" borderId="74" xfId="2" applyNumberFormat="1" applyBorder="1" applyAlignment="1">
      <alignment horizontal="center" vertical="center" textRotation="180"/>
    </xf>
    <xf numFmtId="1" fontId="19" fillId="0" borderId="36" xfId="0" applyNumberFormat="1" applyFont="1" applyBorder="1" applyAlignment="1">
      <alignment horizontal="center"/>
    </xf>
    <xf numFmtId="1" fontId="0" fillId="0" borderId="48" xfId="0" applyNumberFormat="1" applyBorder="1"/>
    <xf numFmtId="0" fontId="0" fillId="0" borderId="48" xfId="0" applyBorder="1"/>
    <xf numFmtId="1" fontId="0" fillId="0" borderId="51" xfId="0" applyNumberFormat="1" applyBorder="1"/>
    <xf numFmtId="1" fontId="4" fillId="0" borderId="48" xfId="0" applyNumberFormat="1" applyFont="1" applyBorder="1" applyAlignment="1">
      <alignment horizontal="center"/>
    </xf>
    <xf numFmtId="1" fontId="4" fillId="0" borderId="51" xfId="0" applyNumberFormat="1" applyFont="1" applyBorder="1" applyAlignment="1">
      <alignment horizontal="center"/>
    </xf>
    <xf numFmtId="2" fontId="16" fillId="3" borderId="25" xfId="2" applyNumberFormat="1" applyFont="1" applyBorder="1"/>
    <xf numFmtId="0" fontId="9" fillId="0" borderId="47" xfId="0" applyFont="1" applyBorder="1"/>
    <xf numFmtId="2" fontId="13" fillId="0" borderId="5" xfId="0" applyNumberFormat="1" applyFont="1" applyBorder="1" applyAlignment="1">
      <alignment horizontal="center"/>
    </xf>
    <xf numFmtId="1" fontId="0" fillId="0" borderId="56" xfId="0" applyNumberFormat="1" applyBorder="1" applyAlignment="1">
      <alignment horizontal="center" vertical="center"/>
    </xf>
    <xf numFmtId="1" fontId="0" fillId="0" borderId="26" xfId="0" applyNumberFormat="1" applyBorder="1" applyAlignment="1">
      <alignment horizontal="center" vertical="center"/>
    </xf>
    <xf numFmtId="1" fontId="0" fillId="0" borderId="57" xfId="0" applyNumberFormat="1" applyBorder="1" applyAlignment="1">
      <alignment horizontal="center" vertical="center"/>
    </xf>
    <xf numFmtId="0" fontId="2" fillId="3" borderId="76" xfId="2" applyBorder="1" applyAlignment="1">
      <alignment horizontal="center" vertical="center"/>
    </xf>
    <xf numFmtId="0" fontId="2" fillId="3" borderId="77" xfId="2" applyBorder="1" applyAlignment="1">
      <alignment horizontal="center" vertical="center"/>
    </xf>
    <xf numFmtId="0" fontId="2" fillId="3" borderId="80" xfId="2" applyBorder="1" applyAlignment="1">
      <alignment horizontal="center" vertical="center"/>
    </xf>
    <xf numFmtId="1" fontId="13" fillId="0" borderId="36" xfId="0" applyNumberFormat="1" applyFont="1" applyBorder="1"/>
    <xf numFmtId="0" fontId="0" fillId="0" borderId="13" xfId="0" applyBorder="1" applyAlignment="1">
      <alignment horizontal="left"/>
    </xf>
    <xf numFmtId="0" fontId="0" fillId="0" borderId="13" xfId="0" applyFill="1" applyBorder="1" applyAlignment="1">
      <alignment horizontal="left"/>
    </xf>
    <xf numFmtId="0" fontId="0" fillId="0" borderId="47" xfId="0" applyBorder="1"/>
    <xf numFmtId="0" fontId="0" fillId="0" borderId="60" xfId="0" applyBorder="1"/>
    <xf numFmtId="1" fontId="0" fillId="0" borderId="14" xfId="0" applyNumberFormat="1" applyBorder="1"/>
    <xf numFmtId="0" fontId="0" fillId="0" borderId="10" xfId="0" applyBorder="1" applyAlignment="1">
      <alignment horizontal="right"/>
    </xf>
    <xf numFmtId="0" fontId="0" fillId="0" borderId="16" xfId="0" applyBorder="1" applyAlignment="1">
      <alignment horizontal="right"/>
    </xf>
    <xf numFmtId="0" fontId="0" fillId="0" borderId="3" xfId="0" applyBorder="1" applyAlignment="1">
      <alignment horizontal="center"/>
    </xf>
    <xf numFmtId="0" fontId="0" fillId="0" borderId="24" xfId="0" applyBorder="1" applyAlignment="1">
      <alignment horizontal="right"/>
    </xf>
    <xf numFmtId="0" fontId="0" fillId="0" borderId="9" xfId="0" applyFont="1" applyBorder="1"/>
    <xf numFmtId="0" fontId="21" fillId="0" borderId="0" xfId="0" applyFont="1" applyAlignment="1">
      <alignment horizontal="center"/>
    </xf>
    <xf numFmtId="0" fontId="22" fillId="0" borderId="0" xfId="0" applyFont="1"/>
    <xf numFmtId="0" fontId="23" fillId="0" borderId="45" xfId="0" applyFont="1" applyBorder="1"/>
    <xf numFmtId="0" fontId="23" fillId="0" borderId="45" xfId="0" applyFont="1" applyBorder="1" applyAlignment="1">
      <alignment horizontal="center"/>
    </xf>
    <xf numFmtId="0" fontId="23" fillId="0" borderId="0" xfId="0" applyFont="1"/>
    <xf numFmtId="0" fontId="23" fillId="0" borderId="8" xfId="0" applyFont="1" applyBorder="1" applyAlignment="1">
      <alignment horizontal="center"/>
    </xf>
    <xf numFmtId="0" fontId="23" fillId="0" borderId="8" xfId="0" applyFont="1" applyBorder="1"/>
    <xf numFmtId="0" fontId="23" fillId="0" borderId="13" xfId="0" applyFont="1" applyBorder="1" applyAlignment="1">
      <alignment horizontal="center"/>
    </xf>
    <xf numFmtId="0" fontId="23" fillId="0" borderId="0" xfId="0" applyFont="1" applyAlignment="1">
      <alignment horizontal="center"/>
    </xf>
    <xf numFmtId="0" fontId="24" fillId="0" borderId="13" xfId="0" applyFont="1" applyBorder="1" applyAlignment="1">
      <alignment horizontal="center"/>
    </xf>
    <xf numFmtId="0" fontId="24" fillId="0" borderId="13" xfId="0" applyFont="1" applyBorder="1"/>
    <xf numFmtId="0" fontId="25" fillId="0" borderId="13" xfId="0" applyFont="1" applyBorder="1" applyAlignment="1">
      <alignment horizontal="center"/>
    </xf>
    <xf numFmtId="0" fontId="24" fillId="0" borderId="27" xfId="0" applyFont="1" applyBorder="1"/>
    <xf numFmtId="0" fontId="24" fillId="0" borderId="8" xfId="0" applyFont="1" applyBorder="1" applyAlignment="1">
      <alignment horizontal="center"/>
    </xf>
    <xf numFmtId="0" fontId="24" fillId="0" borderId="61" xfId="0" applyFont="1" applyBorder="1"/>
    <xf numFmtId="0" fontId="25" fillId="0" borderId="61" xfId="0" applyFont="1" applyBorder="1" applyAlignment="1">
      <alignment horizontal="center"/>
    </xf>
    <xf numFmtId="0" fontId="23" fillId="0" borderId="61" xfId="0" applyFont="1" applyBorder="1" applyAlignment="1">
      <alignment horizontal="center"/>
    </xf>
    <xf numFmtId="0" fontId="24" fillId="0" borderId="26" xfId="0" applyFont="1" applyBorder="1" applyAlignment="1">
      <alignment horizontal="center"/>
    </xf>
    <xf numFmtId="0" fontId="24" fillId="0" borderId="45" xfId="0" applyFont="1" applyBorder="1"/>
    <xf numFmtId="0" fontId="21" fillId="0" borderId="0" xfId="0" applyFont="1"/>
    <xf numFmtId="0" fontId="23" fillId="0" borderId="26" xfId="0" applyFont="1" applyBorder="1"/>
    <xf numFmtId="0" fontId="0" fillId="0" borderId="81" xfId="0" applyBorder="1"/>
    <xf numFmtId="0" fontId="23" fillId="0" borderId="26" xfId="0" applyFont="1" applyBorder="1" applyAlignment="1">
      <alignment horizontal="left"/>
    </xf>
    <xf numFmtId="0" fontId="0" fillId="0" borderId="82" xfId="0" applyBorder="1" applyAlignment="1">
      <alignment horizontal="left"/>
    </xf>
    <xf numFmtId="1" fontId="0" fillId="0" borderId="83" xfId="0" applyNumberFormat="1" applyBorder="1"/>
    <xf numFmtId="0" fontId="23" fillId="0" borderId="13" xfId="0" applyFont="1" applyBorder="1"/>
    <xf numFmtId="2" fontId="14" fillId="0" borderId="0" xfId="0" applyNumberFormat="1" applyFont="1" applyBorder="1" applyAlignment="1">
      <alignment horizontal="center" vertical="center"/>
    </xf>
    <xf numFmtId="0" fontId="2" fillId="3" borderId="44" xfId="2" applyBorder="1" applyAlignment="1">
      <alignment textRotation="90" wrapText="1"/>
    </xf>
    <xf numFmtId="2" fontId="3" fillId="4" borderId="13" xfId="3" applyNumberFormat="1" applyBorder="1"/>
    <xf numFmtId="0" fontId="2" fillId="3" borderId="13" xfId="2" applyBorder="1" applyAlignment="1">
      <alignment wrapText="1"/>
    </xf>
    <xf numFmtId="0" fontId="1" fillId="6" borderId="13" xfId="1" applyFill="1" applyBorder="1"/>
    <xf numFmtId="0" fontId="2" fillId="3" borderId="13" xfId="2" applyBorder="1"/>
    <xf numFmtId="0" fontId="3" fillId="4" borderId="13" xfId="3" applyBorder="1"/>
    <xf numFmtId="2" fontId="0" fillId="0" borderId="13" xfId="0" quotePrefix="1" applyNumberFormat="1" applyBorder="1"/>
    <xf numFmtId="2" fontId="3" fillId="4" borderId="13" xfId="3" quotePrefix="1" applyNumberFormat="1" applyBorder="1"/>
    <xf numFmtId="0" fontId="0" fillId="0" borderId="45" xfId="0" applyFill="1" applyBorder="1" applyAlignment="1">
      <alignment horizontal="left"/>
    </xf>
    <xf numFmtId="0" fontId="25" fillId="0" borderId="27" xfId="0" applyFont="1" applyBorder="1" applyAlignment="1">
      <alignment horizontal="center"/>
    </xf>
    <xf numFmtId="2" fontId="0" fillId="0" borderId="36" xfId="0" applyNumberFormat="1" applyBorder="1" applyAlignment="1">
      <alignment horizontal="center" wrapText="1"/>
    </xf>
    <xf numFmtId="0" fontId="0" fillId="0" borderId="36" xfId="0" applyBorder="1" applyAlignment="1">
      <alignment horizontal="center" wrapText="1"/>
    </xf>
    <xf numFmtId="0" fontId="0" fillId="0" borderId="29" xfId="0" applyBorder="1" applyAlignment="1">
      <alignment horizontal="center" wrapText="1"/>
    </xf>
    <xf numFmtId="0" fontId="2" fillId="3" borderId="6" xfId="2" applyBorder="1" applyAlignment="1">
      <alignment horizontal="center" wrapText="1"/>
    </xf>
    <xf numFmtId="0" fontId="0" fillId="0" borderId="15" xfId="0" quotePrefix="1" applyBorder="1"/>
    <xf numFmtId="164" fontId="12" fillId="0" borderId="5" xfId="0" applyNumberFormat="1" applyFont="1" applyBorder="1" applyAlignment="1">
      <alignment horizontal="left" vertical="center"/>
    </xf>
    <xf numFmtId="0" fontId="0" fillId="0" borderId="0" xfId="0" applyBorder="1" applyAlignment="1">
      <alignment horizontal="center"/>
    </xf>
    <xf numFmtId="0" fontId="21" fillId="0" borderId="0" xfId="0" applyFont="1" applyAlignment="1">
      <alignment horizontal="center"/>
    </xf>
    <xf numFmtId="0" fontId="23" fillId="0" borderId="26" xfId="0" applyFont="1" applyBorder="1" applyAlignment="1">
      <alignment horizontal="center"/>
    </xf>
    <xf numFmtId="0" fontId="23" fillId="0" borderId="28" xfId="0" applyFont="1" applyBorder="1" applyAlignment="1">
      <alignment horizontal="center"/>
    </xf>
    <xf numFmtId="0" fontId="23" fillId="0" borderId="27" xfId="0" applyFont="1" applyBorder="1" applyAlignment="1">
      <alignment horizontal="center"/>
    </xf>
    <xf numFmtId="0" fontId="26" fillId="0" borderId="13" xfId="0" applyFont="1" applyBorder="1" applyAlignment="1">
      <alignment horizontal="center"/>
    </xf>
  </cellXfs>
  <cellStyles count="4">
    <cellStyle name="Beregning" xfId="2" builtinId="22"/>
    <cellStyle name="Kontrollcelle" xfId="3" builtinId="23"/>
    <cellStyle name="Normal" xfId="0" builtinId="0"/>
    <cellStyle name="Nøytral" xfId="1" builtinId="2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325"/>
  <sheetViews>
    <sheetView tabSelected="1" topLeftCell="AH236" zoomScale="86" zoomScaleNormal="68" workbookViewId="0">
      <selection activeCell="J263" sqref="J263"/>
    </sheetView>
  </sheetViews>
  <sheetFormatPr baseColWidth="10" defaultColWidth="8.83203125" defaultRowHeight="15"/>
  <cols>
    <col min="1" max="1" width="30.6640625" customWidth="1"/>
    <col min="2" max="5" width="10.6640625" customWidth="1"/>
    <col min="7" max="7" width="30.6640625" customWidth="1"/>
    <col min="8" max="11" width="10.6640625" customWidth="1"/>
    <col min="13" max="13" width="30.6640625" customWidth="1"/>
    <col min="14" max="18" width="10.6640625" customWidth="1"/>
    <col min="19" max="19" width="30.6640625" customWidth="1"/>
    <col min="20" max="23" width="10.6640625" customWidth="1"/>
    <col min="25" max="25" width="30.6640625" customWidth="1"/>
    <col min="26" max="30" width="10.6640625" customWidth="1"/>
    <col min="31" max="31" width="30.6640625" customWidth="1"/>
    <col min="32" max="35" width="10.6640625" customWidth="1"/>
    <col min="37" max="37" width="30.6640625" customWidth="1"/>
    <col min="38" max="42" width="10.6640625" customWidth="1"/>
    <col min="43" max="43" width="30.6640625" customWidth="1"/>
    <col min="44" max="48" width="10.6640625" customWidth="1"/>
    <col min="49" max="49" width="30.6640625" customWidth="1"/>
    <col min="50" max="54" width="10.6640625" customWidth="1"/>
    <col min="55" max="55" width="30.6640625" customWidth="1"/>
    <col min="56" max="59" width="10.6640625" customWidth="1"/>
  </cols>
  <sheetData>
    <row r="1" spans="1:59" ht="29">
      <c r="A1" s="1" t="s">
        <v>0</v>
      </c>
    </row>
    <row r="2" spans="1:59" ht="16" thickBot="1">
      <c r="C2">
        <f>COUNTIF(Kamper!$E$19,"S")+COUNTIF(Kamper!$AC$37,"S")+COUNTIF(Kamper!$E$55,"S")+COUNTIF(Kamper!$E$73,"S")+COUNTIF(Kamper!$E$91,"S")+COUNTIF(Kamper!$E$109,"S")+COUNTIF(Kamper!E127,"S")+COUNTIF(Kamper!E145,"S")+COUNTIF(Kamper!E163,"S")+COUNTIF(Kamper!E181,"S")+COUNTIF(Kamper!E199,"S")+COUNTIF(Kamper!E217,"S")+COUNTIF(Kamper!E235,"S")+COUNTIF(Kamper!E253,"S")+COUNTIF(Kamper!E271,"S")+COUNTIF(Kamper!E289,"S")+COUNTIF(Kamper!E307,"S")+COUNTIF(Kamper!K325,"S")</f>
        <v>9</v>
      </c>
    </row>
    <row r="3" spans="1:59" ht="27" thickBot="1">
      <c r="A3" s="38" t="s">
        <v>1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  <c r="AB3" s="39"/>
      <c r="AC3" s="39"/>
      <c r="AD3" s="39"/>
      <c r="AE3" s="39"/>
      <c r="AF3" s="39"/>
      <c r="AG3" s="39"/>
      <c r="AH3" s="39"/>
      <c r="AI3" s="39"/>
      <c r="AJ3" s="39"/>
      <c r="AK3" s="39"/>
      <c r="AL3" s="39"/>
      <c r="AM3" s="39"/>
      <c r="AN3" s="39"/>
      <c r="AO3" s="39"/>
      <c r="AP3" s="39"/>
      <c r="AQ3" s="39"/>
      <c r="AR3" s="39"/>
      <c r="AS3" s="39"/>
      <c r="AT3" s="39"/>
      <c r="AU3" s="39"/>
      <c r="AV3" s="39"/>
      <c r="AW3" s="39"/>
      <c r="AX3" s="39"/>
      <c r="AY3" s="39"/>
      <c r="AZ3" s="39"/>
      <c r="BA3" s="39"/>
      <c r="BB3" s="39"/>
      <c r="BC3" s="39"/>
      <c r="BD3" s="39"/>
      <c r="BE3" s="39"/>
      <c r="BF3" s="39"/>
      <c r="BG3" s="42"/>
    </row>
    <row r="4" spans="1:59" s="25" customFormat="1" ht="21">
      <c r="A4" s="24" t="s">
        <v>20</v>
      </c>
      <c r="B4" s="31"/>
      <c r="C4" s="31"/>
      <c r="D4" s="31"/>
      <c r="E4" s="31"/>
      <c r="F4" s="31"/>
      <c r="G4" s="31"/>
      <c r="H4" s="31"/>
      <c r="I4" s="31"/>
      <c r="J4" s="31"/>
      <c r="K4" s="32"/>
      <c r="L4" s="40"/>
      <c r="M4" s="24" t="s">
        <v>21</v>
      </c>
      <c r="N4" s="31"/>
      <c r="O4" s="31"/>
      <c r="P4" s="31"/>
      <c r="Q4" s="31"/>
      <c r="R4" s="31"/>
      <c r="S4" s="31"/>
      <c r="T4" s="31"/>
      <c r="U4" s="31"/>
      <c r="V4" s="31"/>
      <c r="W4" s="32"/>
      <c r="X4" s="40"/>
      <c r="Y4" s="24" t="s">
        <v>22</v>
      </c>
      <c r="Z4" s="31"/>
      <c r="AA4" s="31"/>
      <c r="AB4" s="31"/>
      <c r="AC4" s="31"/>
      <c r="AD4" s="31"/>
      <c r="AE4" s="31"/>
      <c r="AF4" s="31"/>
      <c r="AG4" s="31"/>
      <c r="AH4" s="31"/>
      <c r="AI4" s="32"/>
      <c r="AJ4" s="40"/>
      <c r="AK4" s="24" t="s">
        <v>23</v>
      </c>
      <c r="AL4" s="31"/>
      <c r="AM4" s="31"/>
      <c r="AN4" s="31"/>
      <c r="AO4" s="31"/>
      <c r="AP4" s="31"/>
      <c r="AQ4" s="31"/>
      <c r="AR4" s="31"/>
      <c r="AS4" s="31"/>
      <c r="AT4" s="31"/>
      <c r="AU4" s="32"/>
      <c r="AV4" s="40"/>
      <c r="AW4" s="24" t="s">
        <v>24</v>
      </c>
      <c r="AX4" s="31"/>
      <c r="AY4" s="31"/>
      <c r="AZ4" s="31"/>
      <c r="BA4" s="31"/>
      <c r="BB4" s="31"/>
      <c r="BC4" s="31"/>
      <c r="BD4" s="31"/>
      <c r="BE4" s="31"/>
      <c r="BF4" s="31"/>
      <c r="BG4" s="32"/>
    </row>
    <row r="5" spans="1:59" ht="18">
      <c r="A5" s="33" t="s">
        <v>2</v>
      </c>
      <c r="B5" s="386" t="s">
        <v>97</v>
      </c>
      <c r="C5" s="386"/>
      <c r="D5" s="27"/>
      <c r="E5" s="27"/>
      <c r="F5" s="27"/>
      <c r="G5" s="34" t="s">
        <v>13</v>
      </c>
      <c r="H5" s="386" t="s">
        <v>12</v>
      </c>
      <c r="I5" s="386"/>
      <c r="J5" s="27"/>
      <c r="K5" s="35"/>
      <c r="L5" s="40"/>
      <c r="M5" s="33" t="s">
        <v>2</v>
      </c>
      <c r="N5" s="386" t="s">
        <v>25</v>
      </c>
      <c r="O5" s="386"/>
      <c r="P5" s="27"/>
      <c r="Q5" s="27"/>
      <c r="R5" s="27"/>
      <c r="S5" s="34" t="s">
        <v>13</v>
      </c>
      <c r="T5" s="386" t="s">
        <v>26</v>
      </c>
      <c r="U5" s="386"/>
      <c r="V5" s="27"/>
      <c r="W5" s="35"/>
      <c r="X5" s="40"/>
      <c r="Y5" s="33" t="s">
        <v>2</v>
      </c>
      <c r="Z5" s="386" t="s">
        <v>27</v>
      </c>
      <c r="AA5" s="386"/>
      <c r="AB5" s="27"/>
      <c r="AC5" s="27"/>
      <c r="AD5" s="27"/>
      <c r="AE5" s="34" t="s">
        <v>13</v>
      </c>
      <c r="AF5" s="386" t="s">
        <v>28</v>
      </c>
      <c r="AG5" s="386"/>
      <c r="AH5" s="27"/>
      <c r="AI5" s="35"/>
      <c r="AJ5" s="40"/>
      <c r="AK5" s="33" t="s">
        <v>2</v>
      </c>
      <c r="AL5" s="386" t="s">
        <v>29</v>
      </c>
      <c r="AM5" s="386"/>
      <c r="AN5" s="27"/>
      <c r="AO5" s="27"/>
      <c r="AP5" s="27"/>
      <c r="AQ5" s="34" t="s">
        <v>13</v>
      </c>
      <c r="AR5" s="386" t="s">
        <v>30</v>
      </c>
      <c r="AS5" s="386"/>
      <c r="AT5" s="27"/>
      <c r="AU5" s="35"/>
      <c r="AV5" s="40"/>
      <c r="AW5" s="33" t="s">
        <v>2</v>
      </c>
      <c r="AX5" s="386" t="s">
        <v>31</v>
      </c>
      <c r="AY5" s="386"/>
      <c r="AZ5" s="27"/>
      <c r="BA5" s="27"/>
      <c r="BB5" s="27"/>
      <c r="BC5" s="34" t="s">
        <v>13</v>
      </c>
      <c r="BD5" s="386" t="s">
        <v>32</v>
      </c>
      <c r="BE5" s="386"/>
      <c r="BF5" s="27"/>
      <c r="BG5" s="35"/>
    </row>
    <row r="6" spans="1:59" ht="16" thickBot="1">
      <c r="A6" s="36"/>
      <c r="B6" s="27"/>
      <c r="C6" s="27"/>
      <c r="D6" s="27"/>
      <c r="E6" s="27"/>
      <c r="F6" s="27"/>
      <c r="G6" s="27"/>
      <c r="H6" s="27"/>
      <c r="I6" s="27"/>
      <c r="J6" s="27"/>
      <c r="K6" s="35"/>
      <c r="L6" s="40"/>
      <c r="M6" s="36"/>
      <c r="N6" s="27"/>
      <c r="O6" s="27"/>
      <c r="P6" s="27"/>
      <c r="Q6" s="27"/>
      <c r="R6" s="27"/>
      <c r="S6" s="27"/>
      <c r="T6" s="27"/>
      <c r="U6" s="27"/>
      <c r="V6" s="27"/>
      <c r="W6" s="35"/>
      <c r="X6" s="40"/>
      <c r="Y6" s="36"/>
      <c r="Z6" s="27"/>
      <c r="AA6" s="27"/>
      <c r="AB6" s="27"/>
      <c r="AC6" s="27"/>
      <c r="AD6" s="27"/>
      <c r="AE6" s="27"/>
      <c r="AF6" s="27"/>
      <c r="AG6" s="27"/>
      <c r="AH6" s="27"/>
      <c r="AI6" s="35"/>
      <c r="AJ6" s="40"/>
      <c r="AK6" s="36"/>
      <c r="AL6" s="27"/>
      <c r="AM6" s="27"/>
      <c r="AN6" s="27"/>
      <c r="AO6" s="27"/>
      <c r="AP6" s="27"/>
      <c r="AQ6" s="27"/>
      <c r="AR6" s="27"/>
      <c r="AS6" s="27"/>
      <c r="AT6" s="27"/>
      <c r="AU6" s="35"/>
      <c r="AV6" s="40"/>
      <c r="AW6" s="36"/>
      <c r="AX6" s="27"/>
      <c r="AY6" s="27"/>
      <c r="AZ6" s="27"/>
      <c r="BA6" s="27"/>
      <c r="BB6" s="27"/>
      <c r="BC6" s="27"/>
      <c r="BD6" s="27"/>
      <c r="BE6" s="27"/>
      <c r="BF6" s="27"/>
      <c r="BG6" s="35"/>
    </row>
    <row r="7" spans="1:59" ht="16" thickBot="1">
      <c r="A7" s="3" t="s">
        <v>3</v>
      </c>
      <c r="B7" s="50" t="s">
        <v>4</v>
      </c>
      <c r="C7" s="51" t="s">
        <v>5</v>
      </c>
      <c r="D7" s="51" t="s">
        <v>6</v>
      </c>
      <c r="E7" s="50" t="s">
        <v>7</v>
      </c>
      <c r="F7" s="27"/>
      <c r="G7" s="3" t="s">
        <v>3</v>
      </c>
      <c r="H7" s="4" t="s">
        <v>4</v>
      </c>
      <c r="I7" s="17" t="s">
        <v>5</v>
      </c>
      <c r="J7" s="17" t="s">
        <v>6</v>
      </c>
      <c r="K7" s="4" t="s">
        <v>7</v>
      </c>
      <c r="L7" s="40"/>
      <c r="M7" s="3" t="s">
        <v>3</v>
      </c>
      <c r="N7" s="4" t="s">
        <v>4</v>
      </c>
      <c r="O7" s="17" t="s">
        <v>5</v>
      </c>
      <c r="P7" s="17" t="s">
        <v>6</v>
      </c>
      <c r="Q7" s="4" t="s">
        <v>7</v>
      </c>
      <c r="R7" s="27"/>
      <c r="S7" s="3" t="s">
        <v>3</v>
      </c>
      <c r="T7" s="4" t="s">
        <v>4</v>
      </c>
      <c r="U7" s="17" t="s">
        <v>5</v>
      </c>
      <c r="V7" s="17" t="s">
        <v>6</v>
      </c>
      <c r="W7" s="4" t="s">
        <v>7</v>
      </c>
      <c r="X7" s="40"/>
      <c r="Y7" s="3" t="s">
        <v>3</v>
      </c>
      <c r="Z7" s="4" t="s">
        <v>4</v>
      </c>
      <c r="AA7" s="17" t="s">
        <v>5</v>
      </c>
      <c r="AB7" s="17" t="s">
        <v>6</v>
      </c>
      <c r="AC7" s="4" t="s">
        <v>7</v>
      </c>
      <c r="AD7" s="27"/>
      <c r="AE7" s="3" t="s">
        <v>3</v>
      </c>
      <c r="AF7" s="4" t="s">
        <v>4</v>
      </c>
      <c r="AG7" s="17" t="s">
        <v>5</v>
      </c>
      <c r="AH7" s="17" t="s">
        <v>6</v>
      </c>
      <c r="AI7" s="4" t="s">
        <v>7</v>
      </c>
      <c r="AJ7" s="40"/>
      <c r="AK7" s="3" t="s">
        <v>3</v>
      </c>
      <c r="AL7" s="4" t="s">
        <v>4</v>
      </c>
      <c r="AM7" s="17" t="s">
        <v>5</v>
      </c>
      <c r="AN7" s="17" t="s">
        <v>6</v>
      </c>
      <c r="AO7" s="4" t="s">
        <v>7</v>
      </c>
      <c r="AP7" s="27"/>
      <c r="AQ7" s="3" t="s">
        <v>3</v>
      </c>
      <c r="AR7" s="4" t="s">
        <v>4</v>
      </c>
      <c r="AS7" s="17" t="s">
        <v>5</v>
      </c>
      <c r="AT7" s="17" t="s">
        <v>6</v>
      </c>
      <c r="AU7" s="4" t="s">
        <v>7</v>
      </c>
      <c r="AV7" s="40"/>
      <c r="AW7" s="3" t="s">
        <v>3</v>
      </c>
      <c r="AX7" s="4" t="s">
        <v>4</v>
      </c>
      <c r="AY7" s="17" t="s">
        <v>5</v>
      </c>
      <c r="AZ7" s="17" t="s">
        <v>6</v>
      </c>
      <c r="BA7" s="4" t="s">
        <v>7</v>
      </c>
      <c r="BB7" s="27"/>
      <c r="BC7" s="3" t="s">
        <v>3</v>
      </c>
      <c r="BD7" s="4" t="s">
        <v>4</v>
      </c>
      <c r="BE7" s="17" t="s">
        <v>5</v>
      </c>
      <c r="BF7" s="17" t="s">
        <v>6</v>
      </c>
      <c r="BG7" s="4" t="s">
        <v>7</v>
      </c>
    </row>
    <row r="8" spans="1:59">
      <c r="A8" s="47" t="str">
        <f>IF(B5="Normo Slipestasjon",'Tellere og summer'!$A$3,IF(B5="Glamox",'Tellere og summer'!$A$13,IF(B5="Molde Kommune",'Tellere og summer'!$A$23,IF(B5="Rørlegger 1",'Tellere og summer'!$A$33,IF(B5="TietoEVRY",'Tellere og summer'!$A$43,IF(B5="Danielsen å i",'Tellere og summer'!$A$53,IF(B5="Panorama Turkeys",'Tellere og summer'!$A$63,IF(B5="Team Fuglset",'Tellere og summer'!$A$73,IF(B5="Istad Strikers",'Tellere og summer'!$A$83,IF(B5="Ytre Bowlinglag",'Tellere og summer'!$A$93,"NA"))))))))))</f>
        <v>Asbjørn Toft</v>
      </c>
      <c r="B8" s="5">
        <v>158</v>
      </c>
      <c r="C8" s="63">
        <v>154</v>
      </c>
      <c r="D8" s="5">
        <v>188</v>
      </c>
      <c r="E8" s="7">
        <f>SUM(B8:D8)</f>
        <v>500</v>
      </c>
      <c r="F8" s="27"/>
      <c r="G8" s="47" t="str">
        <f>IF(H5="Normo Slipestasjon",'Tellere og summer'!$A$3,IF(H5="Glamox",'Tellere og summer'!$A$13,IF(H5="Molde Kommune",'Tellere og summer'!$A$23,IF(H5="Rørlegger 1",'Tellere og summer'!$A$33,IF(H5="TietoEVRY",'Tellere og summer'!$A$43,IF(H5="Danielsen å i",'Tellere og summer'!$A$53,IF(H5="Panorama Turkeys",'Tellere og summer'!$A$63,IF(H5="Team Fuglset",'Tellere og summer'!$A$73,IF(H5="Istad Strikers",'Tellere og summer'!$A$83,IF(H5="Ytre Bowlinglag",'Tellere og summer'!$A$93,"NA"))))))))))</f>
        <v>Paul Boyle</v>
      </c>
      <c r="H8" s="5">
        <v>156</v>
      </c>
      <c r="I8" s="18">
        <v>220</v>
      </c>
      <c r="J8" s="5">
        <v>168</v>
      </c>
      <c r="K8" s="7">
        <f>SUM(H8:J8)</f>
        <v>544</v>
      </c>
      <c r="L8" s="40"/>
      <c r="M8" s="47" t="str">
        <f>IF(N5="Normo Slipestasjon",'Tellere og summer'!$A$3,IF(N5="Glamox",'Tellere og summer'!$A$13,IF(N5="Molde Kommune",'Tellere og summer'!$A$23,IF(N5="Rørlegger 1",'Tellere og summer'!$A$33,IF(N5="TietoEVRY",'Tellere og summer'!$A$43,IF(N5="Danielsen å i",'Tellere og summer'!$A$53,IF(N5="Panorama Turkeys",'Tellere og summer'!$A$63,IF(N5="Team Fuglset",'Tellere og summer'!$A$73,IF(N5="Istad Strikers",'Tellere og summer'!$A$83,IF(N5="Ytre Bowlinglag",'Tellere og summer'!$A$93,"NA"))))))))))</f>
        <v>Gerd Norunn Nygård</v>
      </c>
      <c r="N8" s="5">
        <v>123</v>
      </c>
      <c r="O8" s="18">
        <v>123</v>
      </c>
      <c r="P8" s="5">
        <v>145</v>
      </c>
      <c r="Q8" s="7">
        <f>SUM(N8:P8)</f>
        <v>391</v>
      </c>
      <c r="R8" s="27"/>
      <c r="S8" s="47" t="str">
        <f>IF(T5="Normo Slipestasjon",'Tellere og summer'!$A$3,IF(T5="Glamox",'Tellere og summer'!$A$13,IF(T5="Molde Kommune",'Tellere og summer'!$A$23,IF(T5="Rørlegger 1",'Tellere og summer'!$A$33,IF(T5="TietoEVRY",'Tellere og summer'!$A$43,IF(T5="Danielsen å i",'Tellere og summer'!$A$53,IF(T5="Panorama Turkeys",'Tellere og summer'!$A$63,IF(T5="Team Fuglset",'Tellere og summer'!$A$73,IF(T5="Istad Strikers",'Tellere og summer'!$A$83,IF(T5="Ytre Bowlinglag",'Tellere og summer'!$A$93,"NA"))))))))))</f>
        <v>Arnfinn Lange</v>
      </c>
      <c r="T8" s="5">
        <v>156</v>
      </c>
      <c r="U8" s="18">
        <v>132</v>
      </c>
      <c r="V8" s="5">
        <v>127</v>
      </c>
      <c r="W8" s="7">
        <f>SUM(T8:V8)</f>
        <v>415</v>
      </c>
      <c r="X8" s="40"/>
      <c r="Y8" s="47" t="str">
        <f>IF(Z5="Normo Slipestasjon",'Tellere og summer'!$A$3,IF(Z5="Glamox",'Tellere og summer'!$A$13,IF(Z5="Molde Kommune",'Tellere og summer'!$A$23,IF(Z5="Rørlegger 1",'Tellere og summer'!$A$33,IF(Z5="TietoEVRY",'Tellere og summer'!$A$43,IF(Z5="Danielsen å i",'Tellere og summer'!$A$53,IF(Z5="Panorama Turkeys",'Tellere og summer'!$A$63,IF(Z5="Team Fuglset",'Tellere og summer'!$A$73,IF(Z5="Istad Strikers",'Tellere og summer'!$A$83,IF(Z5="Ytre Bowlinglag",'Tellere og summer'!$A$93,"NA"))))))))))</f>
        <v>Svein Erik Jenset</v>
      </c>
      <c r="Z8" s="5"/>
      <c r="AA8" s="338"/>
      <c r="AB8" s="5">
        <v>134</v>
      </c>
      <c r="AC8" s="7">
        <f>SUM(Z8:AB8)</f>
        <v>134</v>
      </c>
      <c r="AD8" s="27"/>
      <c r="AE8" s="47" t="str">
        <f>IF(AF5="Normo Slipestasjon",'Tellere og summer'!$A$3,IF(AF5="Glamox",'Tellere og summer'!$A$13,IF(AF5="Molde Kommune",'Tellere og summer'!$A$23,IF(AF5="Rørlegger 1",'Tellere og summer'!$A$33,IF(AF5="TietoEVRY",'Tellere og summer'!$A$43,IF(AF5="Danielsen å i",'Tellere og summer'!$A$53,IF(AF5="Panorama Turkeys",'Tellere og summer'!$A$63,IF(AF5="Team Fuglset",'Tellere og summer'!$A$73,IF(AF5="Istad Strikers",'Tellere og summer'!$A$83,IF(AF5="Ytre Bowlinglag",'Tellere og summer'!$A$93,"NA"))))))))))</f>
        <v>Kjell Thorsrudhagen</v>
      </c>
      <c r="AF8" s="5">
        <v>188</v>
      </c>
      <c r="AG8" s="18">
        <v>146</v>
      </c>
      <c r="AH8" s="5"/>
      <c r="AI8" s="7">
        <f>SUM(AF8:AH8)</f>
        <v>334</v>
      </c>
      <c r="AJ8" s="40"/>
      <c r="AK8" s="47" t="str">
        <f>IF(AL5="Normo Slipestasjon",'Tellere og summer'!$A$3,IF(AL5="Glamox",'Tellere og summer'!$A$13,IF(AL5="Molde Kommune",'Tellere og summer'!$A$23,IF(AL5="Rørlegger 1",'Tellere og summer'!$A$33,IF(AL5="TietoEVRY",'Tellere og summer'!$A$43,IF(AL5="Danielsen å i",'Tellere og summer'!$A$53,IF(AL5="Panorama Turkeys",'Tellere og summer'!$A$63,IF(AL5="Team Fuglset",'Tellere og summer'!$A$73,IF(AL5="Istad Strikers",'Tellere og summer'!$A$83,IF(AL5="Ytre Bowlinglag",'Tellere og summer'!$A$93,"NA"))))))))))</f>
        <v>Martin Aarø</v>
      </c>
      <c r="AL8" s="5">
        <v>122</v>
      </c>
      <c r="AM8" s="18">
        <v>148</v>
      </c>
      <c r="AN8" s="5">
        <v>149</v>
      </c>
      <c r="AO8" s="7">
        <f>SUM(AL8:AN8)</f>
        <v>419</v>
      </c>
      <c r="AP8" s="27"/>
      <c r="AQ8" s="47" t="str">
        <f>IF(AR5="Normo Slipestasjon",'Tellere og summer'!$A$3,IF(AR5="Glamox",'Tellere og summer'!$A$13,IF(AR5="Molde Kommune",'Tellere og summer'!$A$23,IF(AR5="Rørlegger 1",'Tellere og summer'!$A$33,IF(AR5="TietoEVRY",'Tellere og summer'!$A$43,IF(AR5="Danielsen å i",'Tellere og summer'!$A$53,IF(AR5="Panorama Turkeys",'Tellere og summer'!$A$63,IF(AR5="Team Fuglset",'Tellere og summer'!$A$73,IF(AR5="Istad Strikers",'Tellere og summer'!$A$83,IF(AR5="Ytre Bowlinglag",'Tellere og summer'!$A$93,"NA"))))))))))</f>
        <v>Arne Ytterhaug</v>
      </c>
      <c r="AR8" s="5">
        <v>119</v>
      </c>
      <c r="AS8" s="18">
        <v>124</v>
      </c>
      <c r="AT8" s="5">
        <v>123</v>
      </c>
      <c r="AU8" s="7">
        <f>SUM(AR8:AT8)</f>
        <v>366</v>
      </c>
      <c r="AV8" s="40"/>
      <c r="AW8" s="47" t="str">
        <f>IF(AX5="Normo Slipestasjon",'Tellere og summer'!$A$3,IF(AX5="Glamox",'Tellere og summer'!$A$13,IF(AX5="Molde Kommune",'Tellere og summer'!$A$23,IF(AX5="Rørlegger 1",'Tellere og summer'!$A$33,IF(AX5="TietoEVRY",'Tellere og summer'!$A$43,IF(AX5="Danielsen å i",'Tellere og summer'!$A$53,IF(AX5="Panorama Turkeys",'Tellere og summer'!$A$63,IF(AX5="Team Fuglset",'Tellere og summer'!$A$73,IF(AX5="Istad Strikers",'Tellere og summer'!$A$83,IF(AX5="Ytre Bowlinglag",'Tellere og summer'!$A$93,"NA"))))))))))</f>
        <v>Amund Vaagen</v>
      </c>
      <c r="AX8" s="5"/>
      <c r="AY8" s="18"/>
      <c r="AZ8" s="5"/>
      <c r="BA8" s="7">
        <f>SUM(AX8:AZ8)</f>
        <v>0</v>
      </c>
      <c r="BB8" s="27"/>
      <c r="BC8" s="47" t="str">
        <f>IF(BD5="Normo Slipestasjon",'Tellere og summer'!$A$3,IF(BD5="Glamox",'Tellere og summer'!$A$13,IF(BD5="Molde Kommune",'Tellere og summer'!$A$23,IF(BD5="Rørlegger 1",'Tellere og summer'!$A$33,IF(BD5="TietoEVRY",'Tellere og summer'!$A$43,IF(BD5="Danielsen å i",'Tellere og summer'!$A$53,IF(BD5="Panorama Turkeys",'Tellere og summer'!$A$63,IF(BD5="Team Fuglset",'Tellere og summer'!$A$73,IF(BD5="Istad Strikers",'Tellere og summer'!$A$83,IF(BD5="Ytre Bowlinglag",'Tellere og summer'!$A$93,"NA"))))))))))</f>
        <v>Sten-Morten Kjørsvik</v>
      </c>
      <c r="BD8" s="5"/>
      <c r="BE8" s="18"/>
      <c r="BF8" s="5"/>
      <c r="BG8" s="7">
        <f>SUM(BD8:BF8)</f>
        <v>0</v>
      </c>
    </row>
    <row r="9" spans="1:59">
      <c r="A9" s="47" t="str">
        <f>IF(B5="Normo Slipestasjon",'Tellere og summer'!$A$4,IF(B5="Glamox",'Tellere og summer'!$A$14,IF(B5="Molde Kommune",'Tellere og summer'!$A$24,IF(B5="Rørlegger 1",'Tellere og summer'!$A$34,IF(B5="TietoEVRY",'Tellere og summer'!$A$44,IF(B5="Danielsen å i",'Tellere og summer'!$A$54,IF(B5="Panorama Turkeys",'Tellere og summer'!$A$64,IF(B5="Team Fuglset",'Tellere og summer'!$A$74,IF(B5="Istad Strikers",'Tellere og summer'!$A$84,IF(B5="Ytre Bowlinglag",'Tellere og summer'!$A$94,"NA"))))))))))</f>
        <v>Tormod Kleppe</v>
      </c>
      <c r="B9" s="8">
        <v>84</v>
      </c>
      <c r="C9" s="29"/>
      <c r="D9" s="8">
        <v>122</v>
      </c>
      <c r="E9" s="10">
        <f t="shared" ref="E9:E15" si="0">SUM(B9:D9)</f>
        <v>206</v>
      </c>
      <c r="F9" s="27"/>
      <c r="G9" s="47" t="str">
        <f>IF(H5="Normo Slipestasjon",'Tellere og summer'!$A$4,IF(H5="Glamox",'Tellere og summer'!$A$14,IF(H5="Molde Kommune",'Tellere og summer'!$A$24,IF(H5="Rørlegger 1",'Tellere og summer'!$A$34,IF(H5="TietoEVRY",'Tellere og summer'!$A$44,IF(H5="Danielsen å i",'Tellere og summer'!$A$54,IF(H5="Panorama Turkeys",'Tellere og summer'!$A$64,IF(H5="Team Fuglset",'Tellere og summer'!$A$74,IF(H5="Istad Strikers",'Tellere og summer'!$A$84,IF(H5="Ytre Bowlinglag",'Tellere og summer'!$A$94,"NA"))))))))))</f>
        <v>Rikard Nerland</v>
      </c>
      <c r="H9" s="8">
        <v>236</v>
      </c>
      <c r="I9" s="19">
        <v>227</v>
      </c>
      <c r="J9" s="8">
        <v>213</v>
      </c>
      <c r="K9" s="10">
        <f t="shared" ref="K9:K15" si="1">SUM(H9:J9)</f>
        <v>676</v>
      </c>
      <c r="L9" s="40"/>
      <c r="M9" s="47" t="str">
        <f>IF(N5="Normo Slipestasjon",'Tellere og summer'!$A$4,IF(N5="Glamox",'Tellere og summer'!$A$14,IF(N5="Molde Kommune",'Tellere og summer'!$A$24,IF(N5="Rørlegger 1",'Tellere og summer'!$A$34,IF(N5="TietoEVRY",'Tellere og summer'!$A$44,IF(N5="Danielsen å i",'Tellere og summer'!$A$54,IF(N5="Panorama Turkeys",'Tellere og summer'!$A$64,IF(N5="Team Fuglset",'Tellere og summer'!$A$74,IF(N5="Istad Strikers",'Tellere og summer'!$A$84,IF(N5="Ytre Bowlinglag",'Tellere og summer'!$A$94,"NA"))))))))))</f>
        <v>Ole Østigård</v>
      </c>
      <c r="N9" s="8"/>
      <c r="O9" s="19"/>
      <c r="P9" s="8"/>
      <c r="Q9" s="10">
        <f t="shared" ref="Q9:Q15" si="2">SUM(N9:P9)</f>
        <v>0</v>
      </c>
      <c r="R9" s="27"/>
      <c r="S9" s="47" t="str">
        <f>IF(T5="Normo Slipestasjon",'Tellere og summer'!$A$4,IF(T5="Glamox",'Tellere og summer'!$A$14,IF(T5="Molde Kommune",'Tellere og summer'!$A$24,IF(T5="Rørlegger 1",'Tellere og summer'!$A$34,IF(T5="TietoEVRY",'Tellere og summer'!$A$44,IF(T5="Danielsen å i",'Tellere og summer'!$A$54,IF(T5="Panorama Turkeys",'Tellere og summer'!$A$64,IF(T5="Team Fuglset",'Tellere og summer'!$A$74,IF(T5="Istad Strikers",'Tellere og summer'!$A$84,IF(T5="Ytre Bowlinglag",'Tellere og summer'!$A$94,"NA"))))))))))</f>
        <v>Billy Williams</v>
      </c>
      <c r="T9" s="8"/>
      <c r="U9" s="19"/>
      <c r="V9" s="8"/>
      <c r="W9" s="10">
        <f t="shared" ref="W9:W15" si="3">SUM(T9:V9)</f>
        <v>0</v>
      </c>
      <c r="X9" s="40"/>
      <c r="Y9" s="47" t="str">
        <f>IF(Z5="Normo Slipestasjon",'Tellere og summer'!$A$4,IF(Z5="Glamox",'Tellere og summer'!$A$14,IF(Z5="Molde Kommune",'Tellere og summer'!$A$24,IF(Z5="Rørlegger 1",'Tellere og summer'!$A$34,IF(Z5="TietoEVRY",'Tellere og summer'!$A$44,IF(Z5="Danielsen å i",'Tellere og summer'!$A$54,IF(Z5="Panorama Turkeys",'Tellere og summer'!$A$64,IF(Z5="Team Fuglset",'Tellere og summer'!$A$74,IF(Z5="Istad Strikers",'Tellere og summer'!$A$84,IF(Z5="Ytre Bowlinglag",'Tellere og summer'!$A$94,"NA"))))))))))</f>
        <v>Øystein Lervik</v>
      </c>
      <c r="Z9" s="8"/>
      <c r="AA9" s="339"/>
      <c r="AB9" s="8"/>
      <c r="AC9" s="10">
        <f t="shared" ref="AC9:AC15" si="4">SUM(Z9:AB9)</f>
        <v>0</v>
      </c>
      <c r="AD9" s="27"/>
      <c r="AE9" s="47" t="str">
        <f>IF(AF5="Normo Slipestasjon",'Tellere og summer'!$A$4,IF(AF5="Glamox",'Tellere og summer'!$A$14,IF(AF5="Molde Kommune",'Tellere og summer'!$A$24,IF(AF5="Rørlegger 1",'Tellere og summer'!$A$34,IF(AF5="TietoEVRY",'Tellere og summer'!$A$44,IF(AF5="Danielsen å i",'Tellere og summer'!$A$54,IF(AF5="Panorama Turkeys",'Tellere og summer'!$A$64,IF(AF5="Team Fuglset",'Tellere og summer'!$A$74,IF(AF5="Istad Strikers",'Tellere og summer'!$A$84,IF(AF5="Ytre Bowlinglag",'Tellere og summer'!$A$94,"NA"))))))))))</f>
        <v>Alhild Danielsen</v>
      </c>
      <c r="AF9" s="8">
        <v>175</v>
      </c>
      <c r="AG9" s="19"/>
      <c r="AH9" s="8">
        <v>161</v>
      </c>
      <c r="AI9" s="10">
        <f t="shared" ref="AI9:AI15" si="5">SUM(AF9:AH9)</f>
        <v>336</v>
      </c>
      <c r="AJ9" s="40"/>
      <c r="AK9" s="47" t="str">
        <f>IF(AL5="Normo Slipestasjon",'Tellere og summer'!$A$4,IF(AL5="Glamox",'Tellere og summer'!$A$14,IF(AL5="Molde Kommune",'Tellere og summer'!$A$24,IF(AL5="Rørlegger 1",'Tellere og summer'!$A$34,IF(AL5="TietoEVRY",'Tellere og summer'!$A$44,IF(AL5="Danielsen å i",'Tellere og summer'!$A$54,IF(AL5="Panorama Turkeys",'Tellere og summer'!$A$64,IF(AL5="Team Fuglset",'Tellere og summer'!$A$74,IF(AL5="Istad Strikers",'Tellere og summer'!$A$84,IF(AL5="Ytre Bowlinglag",'Tellere og summer'!$A$94,"NA"))))))))))</f>
        <v>Jamie Sagstuen</v>
      </c>
      <c r="AL9" s="8"/>
      <c r="AM9" s="19"/>
      <c r="AN9" s="8"/>
      <c r="AO9" s="10">
        <f t="shared" ref="AO9:AO15" si="6">SUM(AL9:AN9)</f>
        <v>0</v>
      </c>
      <c r="AP9" s="27"/>
      <c r="AQ9" s="47" t="str">
        <f>IF(AR5="Normo Slipestasjon",'Tellere og summer'!$A$4,IF(AR5="Glamox",'Tellere og summer'!$A$14,IF(AR5="Molde Kommune",'Tellere og summer'!$A$24,IF(AR5="Rørlegger 1",'Tellere og summer'!$A$34,IF(AR5="TietoEVRY",'Tellere og summer'!$A$44,IF(AR5="Danielsen å i",'Tellere og summer'!$A$54,IF(AR5="Panorama Turkeys",'Tellere og summer'!$A$64,IF(AR5="Team Fuglset",'Tellere og summer'!$A$74,IF(AR5="Istad Strikers",'Tellere og summer'!$A$84,IF(AR5="Ytre Bowlinglag",'Tellere og summer'!$A$94,"NA"))))))))))</f>
        <v>Magne Farstadvoll</v>
      </c>
      <c r="AR9" s="8">
        <v>161</v>
      </c>
      <c r="AS9" s="19">
        <v>124</v>
      </c>
      <c r="AT9" s="8">
        <v>122</v>
      </c>
      <c r="AU9" s="10">
        <f t="shared" ref="AU9:AU15" si="7">SUM(AR9:AT9)</f>
        <v>407</v>
      </c>
      <c r="AV9" s="40"/>
      <c r="AW9" s="47" t="str">
        <f>IF(AX5="Normo Slipestasjon",'Tellere og summer'!$A$4,IF(AX5="Glamox",'Tellere og summer'!$A$14,IF(AX5="Molde Kommune",'Tellere og summer'!$A$24,IF(AX5="Rørlegger 1",'Tellere og summer'!$A$34,IF(AX5="TietoEVRY",'Tellere og summer'!$A$44,IF(AX5="Danielsen å i",'Tellere og summer'!$A$54,IF(AX5="Panorama Turkeys",'Tellere og summer'!$A$64,IF(AX5="Team Fuglset",'Tellere og summer'!$A$74,IF(AX5="Istad Strikers",'Tellere og summer'!$A$84,IF(AX5="Ytre Bowlinglag",'Tellere og summer'!$A$94,"NA"))))))))))</f>
        <v>Halvor Vaagen</v>
      </c>
      <c r="AX9" s="8">
        <v>130</v>
      </c>
      <c r="AY9" s="19">
        <v>160</v>
      </c>
      <c r="AZ9" s="8">
        <v>118</v>
      </c>
      <c r="BA9" s="10">
        <f t="shared" ref="BA9:BA15" si="8">SUM(AX9:AZ9)</f>
        <v>408</v>
      </c>
      <c r="BB9" s="27"/>
      <c r="BC9" s="47" t="str">
        <f>IF(BD5="Normo Slipestasjon",'Tellere og summer'!$A$4,IF(BD5="Glamox",'Tellere og summer'!$A$14,IF(BD5="Molde Kommune",'Tellere og summer'!$A$24,IF(BD5="Rørlegger 1",'Tellere og summer'!$A$34,IF(BD5="TietoEVRY",'Tellere og summer'!$A$44,IF(BD5="Danielsen å i",'Tellere og summer'!$A$54,IF(BD5="Panorama Turkeys",'Tellere og summer'!$A$64,IF(BD5="Team Fuglset",'Tellere og summer'!$A$74,IF(BD5="Istad Strikers",'Tellere og summer'!$A$84,IF(BD5="Ytre Bowlinglag",'Tellere og summer'!$A$94,"NA"))))))))))</f>
        <v>Lars Brian Taylor</v>
      </c>
      <c r="BD9" s="8"/>
      <c r="BE9" s="19"/>
      <c r="BF9" s="8"/>
      <c r="BG9" s="10">
        <f t="shared" ref="BG9:BG15" si="9">SUM(BD9:BF9)</f>
        <v>0</v>
      </c>
    </row>
    <row r="10" spans="1:59">
      <c r="A10" s="47" t="str">
        <f>IF(B5="Normo Slipestasjon",'Tellere og summer'!$A$5,IF(B5="Glamox",'Tellere og summer'!$A$15,IF(B5="Molde Kommune",'Tellere og summer'!$A$25,IF(B5="Rørlegger 1",'Tellere og summer'!$A$35,IF(B5="TietoEVRY",'Tellere og summer'!$A$45,IF(B5="Danielsen å i",'Tellere og summer'!$A$55,IF(B5="Panorama Turkeys",'Tellere og summer'!$A$65,IF(B5="Team Fuglset",'Tellere og summer'!$A$75,IF(B5="Istad Strikers",'Tellere og summer'!$A$85,IF(B5="Ytre Bowlinglag",'Tellere og summer'!$A$95,"NA"))))))))))</f>
        <v>Tor Åge Langås</v>
      </c>
      <c r="B10" s="8">
        <v>114</v>
      </c>
      <c r="C10" s="29">
        <v>183</v>
      </c>
      <c r="D10" s="8">
        <v>144</v>
      </c>
      <c r="E10" s="10">
        <f t="shared" si="0"/>
        <v>441</v>
      </c>
      <c r="F10" s="27"/>
      <c r="G10" s="47" t="str">
        <f>IF(H5="Normo Slipestasjon",'Tellere og summer'!$A$5,IF(H5="Glamox",'Tellere og summer'!$A$15,IF(H5="Molde Kommune",'Tellere og summer'!$A$25,IF(H5="Rørlegger 1",'Tellere og summer'!$A$35,IF(H5="TietoEVRY",'Tellere og summer'!$A$45,IF(H5="Danielsen å i",'Tellere og summer'!$A$55,IF(H5="Panorama Turkeys",'Tellere og summer'!$A$65,IF(H5="Team Fuglset",'Tellere og summer'!$A$75,IF(H5="Istad Strikers",'Tellere og summer'!$A$85,IF(H5="Ytre Bowlinglag",'Tellere og summer'!$A$95,"NA"))))))))))</f>
        <v>Christian Pascal</v>
      </c>
      <c r="H10" s="8">
        <v>179</v>
      </c>
      <c r="I10" s="19">
        <v>170</v>
      </c>
      <c r="J10" s="8">
        <v>208</v>
      </c>
      <c r="K10" s="10">
        <f t="shared" si="1"/>
        <v>557</v>
      </c>
      <c r="L10" s="40"/>
      <c r="M10" s="47" t="str">
        <f>IF(N5="Normo Slipestasjon",'Tellere og summer'!$A$5,IF(N5="Glamox",'Tellere og summer'!$A$15,IF(N5="Molde Kommune",'Tellere og summer'!$A$25,IF(N5="Rørlegger 1",'Tellere og summer'!$A$35,IF(N5="TietoEVRY",'Tellere og summer'!$A$45,IF(N5="Danielsen å i",'Tellere og summer'!$A$55,IF(N5="Panorama Turkeys",'Tellere og summer'!$A$65,IF(N5="Team Fuglset",'Tellere og summer'!$A$75,IF(N5="Istad Strikers",'Tellere og summer'!$A$85,IF(N5="Ytre Bowlinglag",'Tellere og summer'!$A$95,"NA"))))))))))</f>
        <v>Tone Nygård Nilsen</v>
      </c>
      <c r="N10" s="8">
        <v>146</v>
      </c>
      <c r="O10" s="19">
        <v>129</v>
      </c>
      <c r="P10" s="8">
        <v>175</v>
      </c>
      <c r="Q10" s="10">
        <f t="shared" si="2"/>
        <v>450</v>
      </c>
      <c r="R10" s="27"/>
      <c r="S10" s="47" t="str">
        <f>IF(T5="Normo Slipestasjon",'Tellere og summer'!$A$5,IF(T5="Glamox",'Tellere og summer'!$A$15,IF(T5="Molde Kommune",'Tellere og summer'!$A$25,IF(T5="Rørlegger 1",'Tellere og summer'!$A$35,IF(T5="TietoEVRY",'Tellere og summer'!$A$45,IF(T5="Danielsen å i",'Tellere og summer'!$A$55,IF(T5="Panorama Turkeys",'Tellere og summer'!$A$65,IF(T5="Team Fuglset",'Tellere og summer'!$A$75,IF(T5="Istad Strikers",'Tellere og summer'!$A$85,IF(T5="Ytre Bowlinglag",'Tellere og summer'!$A$95,"NA"))))))))))</f>
        <v>Arild Gujord</v>
      </c>
      <c r="T10" s="8">
        <v>102</v>
      </c>
      <c r="U10" s="19">
        <v>142</v>
      </c>
      <c r="V10" s="8">
        <v>213</v>
      </c>
      <c r="W10" s="10">
        <f t="shared" si="3"/>
        <v>457</v>
      </c>
      <c r="X10" s="40"/>
      <c r="Y10" s="47" t="str">
        <f>IF(Z5="Normo Slipestasjon",'Tellere og summer'!$A$5,IF(Z5="Glamox",'Tellere og summer'!$A$15,IF(Z5="Molde Kommune",'Tellere og summer'!$A$25,IF(Z5="Rørlegger 1",'Tellere og summer'!$A$35,IF(Z5="TietoEVRY",'Tellere og summer'!$A$45,IF(Z5="Danielsen å i",'Tellere og summer'!$A$55,IF(Z5="Panorama Turkeys",'Tellere og summer'!$A$65,IF(Z5="Team Fuglset",'Tellere og summer'!$A$75,IF(Z5="Istad Strikers",'Tellere og summer'!$A$85,IF(Z5="Ytre Bowlinglag",'Tellere og summer'!$A$95,"NA"))))))))))</f>
        <v>Vidar Lervik</v>
      </c>
      <c r="Z10" s="8"/>
      <c r="AA10" s="339"/>
      <c r="AB10" s="8"/>
      <c r="AC10" s="10">
        <f t="shared" si="4"/>
        <v>0</v>
      </c>
      <c r="AD10" s="27"/>
      <c r="AE10" s="47" t="str">
        <f>IF(AF5="Normo Slipestasjon",'Tellere og summer'!$A$5,IF(AF5="Glamox",'Tellere og summer'!$A$15,IF(AF5="Molde Kommune",'Tellere og summer'!$A$25,IF(AF5="Rørlegger 1",'Tellere og summer'!$A$35,IF(AF5="TietoEVRY",'Tellere og summer'!$A$45,IF(AF5="Danielsen å i",'Tellere og summer'!$A$55,IF(AF5="Panorama Turkeys",'Tellere og summer'!$A$65,IF(AF5="Team Fuglset",'Tellere og summer'!$A$75,IF(AF5="Istad Strikers",'Tellere og summer'!$A$85,IF(AF5="Ytre Bowlinglag",'Tellere og summer'!$A$95,"NA"))))))))))</f>
        <v>Grethe Danielsen</v>
      </c>
      <c r="AF10" s="8"/>
      <c r="AG10" s="19">
        <v>180</v>
      </c>
      <c r="AH10" s="8">
        <v>240</v>
      </c>
      <c r="AI10" s="10">
        <f t="shared" si="5"/>
        <v>420</v>
      </c>
      <c r="AJ10" s="40"/>
      <c r="AK10" s="47" t="str">
        <f>IF(AL5="Normo Slipestasjon",'Tellere og summer'!$A$5,IF(AL5="Glamox",'Tellere og summer'!$A$15,IF(AL5="Molde Kommune",'Tellere og summer'!$A$25,IF(AL5="Rørlegger 1",'Tellere og summer'!$A$35,IF(AL5="TietoEVRY",'Tellere og summer'!$A$45,IF(AL5="Danielsen å i",'Tellere og summer'!$A$55,IF(AL5="Panorama Turkeys",'Tellere og summer'!$A$65,IF(AL5="Team Fuglset",'Tellere og summer'!$A$75,IF(AL5="Istad Strikers",'Tellere og summer'!$A$85,IF(AL5="Ytre Bowlinglag",'Tellere og summer'!$A$95,"NA"))))))))))</f>
        <v>Martin Gikling &amp; Evy</v>
      </c>
      <c r="AL10" s="8"/>
      <c r="AM10" s="19"/>
      <c r="AN10" s="8"/>
      <c r="AO10" s="10">
        <f t="shared" si="6"/>
        <v>0</v>
      </c>
      <c r="AP10" s="27"/>
      <c r="AQ10" s="47" t="str">
        <f>IF(AR5="Normo Slipestasjon",'Tellere og summer'!$A$5,IF(AR5="Glamox",'Tellere og summer'!$A$15,IF(AR5="Molde Kommune",'Tellere og summer'!$A$25,IF(AR5="Rørlegger 1",'Tellere og summer'!$A$35,IF(AR5="TietoEVRY",'Tellere og summer'!$A$45,IF(AR5="Danielsen å i",'Tellere og summer'!$A$55,IF(AR5="Panorama Turkeys",'Tellere og summer'!$A$65,IF(AR5="Team Fuglset",'Tellere og summer'!$A$75,IF(AR5="Istad Strikers",'Tellere og summer'!$A$85,IF(AR5="Ytre Bowlinglag",'Tellere og summer'!$A$95,"NA"))))))))))</f>
        <v>Jan Kjetil Holberg Sandnes</v>
      </c>
      <c r="AR10" s="8"/>
      <c r="AS10" s="19"/>
      <c r="AT10" s="8"/>
      <c r="AU10" s="10">
        <f t="shared" si="7"/>
        <v>0</v>
      </c>
      <c r="AV10" s="40"/>
      <c r="AW10" s="47" t="str">
        <f>IF(AX5="Normo Slipestasjon",'Tellere og summer'!$A$5,IF(AX5="Glamox",'Tellere og summer'!$A$15,IF(AX5="Molde Kommune",'Tellere og summer'!$A$25,IF(AX5="Rørlegger 1",'Tellere og summer'!$A$35,IF(AX5="TietoEVRY",'Tellere og summer'!$A$45,IF(AX5="Danielsen å i",'Tellere og summer'!$A$55,IF(AX5="Panorama Turkeys",'Tellere og summer'!$A$65,IF(AX5="Team Fuglset",'Tellere og summer'!$A$75,IF(AX5="Istad Strikers",'Tellere og summer'!$A$85,IF(AX5="Ytre Bowlinglag",'Tellere og summer'!$A$95,"NA"))))))))))</f>
        <v>Jarle Endreplass</v>
      </c>
      <c r="AX10" s="8">
        <v>176</v>
      </c>
      <c r="AY10" s="19">
        <v>189</v>
      </c>
      <c r="AZ10" s="8">
        <v>149</v>
      </c>
      <c r="BA10" s="10">
        <f t="shared" si="8"/>
        <v>514</v>
      </c>
      <c r="BB10" s="27"/>
      <c r="BC10" s="47" t="str">
        <f>IF(BD5="Normo Slipestasjon",'Tellere og summer'!$A$5,IF(BD5="Glamox",'Tellere og summer'!$A$15,IF(BD5="Molde Kommune",'Tellere og summer'!$A$25,IF(BD5="Rørlegger 1",'Tellere og summer'!$A$35,IF(BD5="TietoEVRY",'Tellere og summer'!$A$45,IF(BD5="Danielsen å i",'Tellere og summer'!$A$55,IF(BD5="Panorama Turkeys",'Tellere og summer'!$A$65,IF(BD5="Team Fuglset",'Tellere og summer'!$A$75,IF(BD5="Istad Strikers",'Tellere og summer'!$A$85,IF(BD5="Ytre Bowlinglag",'Tellere og summer'!$A$95,"NA"))))))))))</f>
        <v>Ole Morten Aarø</v>
      </c>
      <c r="BD10" s="8">
        <v>154</v>
      </c>
      <c r="BE10" s="19">
        <v>146</v>
      </c>
      <c r="BF10" s="8">
        <v>153</v>
      </c>
      <c r="BG10" s="10">
        <f t="shared" si="9"/>
        <v>453</v>
      </c>
    </row>
    <row r="11" spans="1:59">
      <c r="A11" s="47" t="str">
        <f>IF(B5="Normo Slipestasjon",'Tellere og summer'!$A$6,IF(B5="Glamox",'Tellere og summer'!$A$16,IF(B5="Molde Kommune",'Tellere og summer'!$A$26,IF(B5="Rørlegger 1",'Tellere og summer'!$A$36,IF(B5="TietoEVRY",'Tellere og summer'!$A$46,IF(B5="Danielsen å i",'Tellere og summer'!$A$56,IF(B5="Panorama Turkeys",'Tellere og summer'!$A$66,IF(B5="Team Fuglset",'Tellere og summer'!$A$76,IF(B5="Istad Strikers",'Tellere og summer'!$A$86,IF(B5="Ytre Bowlinglag",'Tellere og summer'!$A$96,"NA"))))))))))</f>
        <v>Thor Bolsønes</v>
      </c>
      <c r="B11" s="8"/>
      <c r="C11" s="29">
        <v>143</v>
      </c>
      <c r="D11" s="8"/>
      <c r="E11" s="10">
        <f t="shared" si="0"/>
        <v>143</v>
      </c>
      <c r="F11" s="27"/>
      <c r="G11" s="47" t="str">
        <f>IF(H5="Normo Slipestasjon",'Tellere og summer'!$A$6,IF(H5="Glamox",'Tellere og summer'!$A$16,IF(H5="Molde Kommune",'Tellere og summer'!$A$26,IF(H5="Rørlegger 1",'Tellere og summer'!$A$36,IF(H5="TietoEVRY",'Tellere og summer'!$A$46,IF(H5="Danielsen å i",'Tellere og summer'!$A$56,IF(H5="Panorama Turkeys",'Tellere og summer'!$A$66,IF(H5="Team Fuglset",'Tellere og summer'!$A$76,IF(H5="Istad Strikers",'Tellere og summer'!$A$86,IF(H5="Ytre Bowlinglag",'Tellere og summer'!$A$96,"NA"))))))))))</f>
        <v>Odd Øyvind Fjørtoft</v>
      </c>
      <c r="H11" s="8"/>
      <c r="I11" s="19"/>
      <c r="J11" s="8"/>
      <c r="K11" s="10">
        <f t="shared" si="1"/>
        <v>0</v>
      </c>
      <c r="L11" s="40"/>
      <c r="M11" s="47" t="str">
        <f>IF(N5="Normo Slipestasjon",'Tellere og summer'!$A$6,IF(N5="Glamox",'Tellere og summer'!$A$16,IF(N5="Molde Kommune",'Tellere og summer'!$A$26,IF(N5="Rørlegger 1",'Tellere og summer'!$A$36,IF(N5="TietoEVRY",'Tellere og summer'!$A$46,IF(N5="Danielsen å i",'Tellere og summer'!$A$56,IF(N5="Panorama Turkeys",'Tellere og summer'!$A$66,IF(N5="Team Fuglset",'Tellere og summer'!$A$76,IF(N5="Istad Strikers",'Tellere og summer'!$A$86,IF(N5="Ytre Bowlinglag",'Tellere og summer'!$A$96,"NA"))))))))))</f>
        <v>Arild Bryhn</v>
      </c>
      <c r="N11" s="8">
        <v>156</v>
      </c>
      <c r="O11" s="19">
        <v>157</v>
      </c>
      <c r="P11" s="8">
        <v>144</v>
      </c>
      <c r="Q11" s="10">
        <f t="shared" si="2"/>
        <v>457</v>
      </c>
      <c r="R11" s="27"/>
      <c r="S11" s="47" t="str">
        <f>IF(T5="Normo Slipestasjon",'Tellere og summer'!$A$6,IF(T5="Glamox",'Tellere og summer'!$A$16,IF(T5="Molde Kommune",'Tellere og summer'!$A$26,IF(T5="Rørlegger 1",'Tellere og summer'!$A$36,IF(T5="TietoEVRY",'Tellere og summer'!$A$46,IF(T5="Danielsen å i",'Tellere og summer'!$A$56,IF(T5="Panorama Turkeys",'Tellere og summer'!$A$66,IF(T5="Team Fuglset",'Tellere og summer'!$A$76,IF(T5="Istad Strikers",'Tellere og summer'!$A$86,IF(T5="Ytre Bowlinglag",'Tellere og summer'!$A$96,"NA"))))))))))</f>
        <v>Kristian Røstberg</v>
      </c>
      <c r="T11" s="8">
        <v>98</v>
      </c>
      <c r="U11" s="19">
        <v>122</v>
      </c>
      <c r="V11" s="8">
        <v>111</v>
      </c>
      <c r="W11" s="10">
        <f t="shared" si="3"/>
        <v>331</v>
      </c>
      <c r="X11" s="40"/>
      <c r="Y11" s="47" t="str">
        <f>IF(Z5="Normo Slipestasjon",'Tellere og summer'!$A$6,IF(Z5="Glamox",'Tellere og summer'!$A$16,IF(Z5="Molde Kommune",'Tellere og summer'!$A$26,IF(Z5="Rørlegger 1",'Tellere og summer'!$A$36,IF(Z5="TietoEVRY",'Tellere og summer'!$A$46,IF(Z5="Danielsen å i",'Tellere og summer'!$A$56,IF(Z5="Panorama Turkeys",'Tellere og summer'!$A$66,IF(Z5="Team Fuglset",'Tellere og summer'!$A$76,IF(Z5="Istad Strikers",'Tellere og summer'!$A$86,IF(Z5="Ytre Bowlinglag",'Tellere og summer'!$A$96,"NA"))))))))))</f>
        <v>Svein Johan Hauge</v>
      </c>
      <c r="Z11" s="8"/>
      <c r="AA11" s="339"/>
      <c r="AB11" s="8"/>
      <c r="AC11" s="10">
        <f t="shared" si="4"/>
        <v>0</v>
      </c>
      <c r="AD11" s="27"/>
      <c r="AE11" s="47" t="str">
        <f>IF(AF5="Normo Slipestasjon",'Tellere og summer'!$A$6,IF(AF5="Glamox",'Tellere og summer'!$A$16,IF(AF5="Molde Kommune",'Tellere og summer'!$A$26,IF(AF5="Rørlegger 1",'Tellere og summer'!$A$36,IF(AF5="TietoEVRY",'Tellere og summer'!$A$46,IF(AF5="Danielsen å i",'Tellere og summer'!$A$56,IF(AF5="Panorama Turkeys",'Tellere og summer'!$A$66,IF(AF5="Team Fuglset",'Tellere og summer'!$A$76,IF(AF5="Istad Strikers",'Tellere og summer'!$A$86,IF(AF5="Ytre Bowlinglag",'Tellere og summer'!$A$96,"NA"))))))))))</f>
        <v>Irene T. Danielsen</v>
      </c>
      <c r="AF11" s="8">
        <v>189</v>
      </c>
      <c r="AG11" s="19">
        <v>206</v>
      </c>
      <c r="AH11" s="8">
        <v>175</v>
      </c>
      <c r="AI11" s="10">
        <f t="shared" si="5"/>
        <v>570</v>
      </c>
      <c r="AJ11" s="40"/>
      <c r="AK11" s="47" t="str">
        <f>IF(AL5="Normo Slipestasjon",'Tellere og summer'!$A$6,IF(AL5="Glamox",'Tellere og summer'!$A$16,IF(AL5="Molde Kommune",'Tellere og summer'!$A$26,IF(AL5="Rørlegger 1",'Tellere og summer'!$A$36,IF(AL5="TietoEVRY",'Tellere og summer'!$A$46,IF(AL5="Danielsen å i",'Tellere og summer'!$A$56,IF(AL5="Panorama Turkeys",'Tellere og summer'!$A$66,IF(AL5="Team Fuglset",'Tellere og summer'!$A$76,IF(AL5="Istad Strikers",'Tellere og summer'!$A$86,IF(AL5="Ytre Bowlinglag",'Tellere og summer'!$A$96,"NA"))))))))))</f>
        <v>Jacob Lyche</v>
      </c>
      <c r="AL11" s="8">
        <v>119</v>
      </c>
      <c r="AM11" s="19">
        <v>154</v>
      </c>
      <c r="AN11" s="8">
        <v>126</v>
      </c>
      <c r="AO11" s="10">
        <f t="shared" si="6"/>
        <v>399</v>
      </c>
      <c r="AP11" s="27"/>
      <c r="AQ11" s="47" t="str">
        <f>IF(AR5="Normo Slipestasjon",'Tellere og summer'!$A$6,IF(AR5="Glamox",'Tellere og summer'!$A$16,IF(AR5="Molde Kommune",'Tellere og summer'!$A$26,IF(AR5="Rørlegger 1",'Tellere og summer'!$A$36,IF(AR5="TietoEVRY",'Tellere og summer'!$A$46,IF(AR5="Danielsen å i",'Tellere og summer'!$A$56,IF(AR5="Panorama Turkeys",'Tellere og summer'!$A$66,IF(AR5="Team Fuglset",'Tellere og summer'!$A$76,IF(AR5="Istad Strikers",'Tellere og summer'!$A$86,IF(AR5="Ytre Bowlinglag",'Tellere og summer'!$A$96,"NA"))))))))))</f>
        <v>Sindre Aure</v>
      </c>
      <c r="AR11" s="8"/>
      <c r="AS11" s="19"/>
      <c r="AT11" s="8"/>
      <c r="AU11" s="10">
        <f t="shared" si="7"/>
        <v>0</v>
      </c>
      <c r="AV11" s="40"/>
      <c r="AW11" s="47" t="str">
        <f>IF(AX5="Normo Slipestasjon",'Tellere og summer'!$A$6,IF(AX5="Glamox",'Tellere og summer'!$A$16,IF(AX5="Molde Kommune",'Tellere og summer'!$A$26,IF(AX5="Rørlegger 1",'Tellere og summer'!$A$36,IF(AX5="TietoEVRY",'Tellere og summer'!$A$46,IF(AX5="Danielsen å i",'Tellere og summer'!$A$56,IF(AX5="Panorama Turkeys",'Tellere og summer'!$A$66,IF(AX5="Team Fuglset",'Tellere og summer'!$A$76,IF(AX5="Istad Strikers",'Tellere og summer'!$A$86,IF(AX5="Ytre Bowlinglag",'Tellere og summer'!$A$96,"NA"))))))))))</f>
        <v>Geir Gjelsten</v>
      </c>
      <c r="AX11" s="8"/>
      <c r="AY11" s="19"/>
      <c r="AZ11" s="8"/>
      <c r="BA11" s="10">
        <f t="shared" si="8"/>
        <v>0</v>
      </c>
      <c r="BB11" s="27"/>
      <c r="BC11" s="47" t="str">
        <f>IF(BD5="Normo Slipestasjon",'Tellere og summer'!$A$6,IF(BD5="Glamox",'Tellere og summer'!$A$16,IF(BD5="Molde Kommune",'Tellere og summer'!$A$26,IF(BD5="Rørlegger 1",'Tellere og summer'!$A$36,IF(BD5="TietoEVRY",'Tellere og summer'!$A$46,IF(BD5="Danielsen å i",'Tellere og summer'!$A$56,IF(BD5="Panorama Turkeys",'Tellere og summer'!$A$66,IF(BD5="Team Fuglset",'Tellere og summer'!$A$76,IF(BD5="Istad Strikers",'Tellere og summer'!$A$86,IF(BD5="Ytre Bowlinglag",'Tellere og summer'!$A$96,"NA"))))))))))</f>
        <v>Svein Gussiås</v>
      </c>
      <c r="BD11" s="8"/>
      <c r="BE11" s="19"/>
      <c r="BF11" s="8"/>
      <c r="BG11" s="10">
        <f t="shared" si="9"/>
        <v>0</v>
      </c>
    </row>
    <row r="12" spans="1:59">
      <c r="A12" s="47">
        <f>IF(B5="Normo Slipestasjon",'Tellere og summer'!$A$7,IF(B5="Glamox",'Tellere og summer'!$A$17,IF(B5="Molde Kommune",'Tellere og summer'!$A$27,IF(B5="Rørlegger 1",'Tellere og summer'!$A$37,IF(B5="TietoEVRY",'Tellere og summer'!$A$47,IF(B5="Danielsen å i",'Tellere og summer'!$A$57,IF(B5="Panorama Turkeys",'Tellere og summer'!$A$67,IF(B5="Team Fuglset",'Tellere og summer'!$A$77,IF(B5="Istad Strikers",'Tellere og summer'!$A$87,IF(B5="Ytre Bowlinglag",'Tellere og summer'!$A$97,"NA"))))))))))</f>
        <v>0</v>
      </c>
      <c r="B12" s="8"/>
      <c r="C12" s="29"/>
      <c r="D12" s="8"/>
      <c r="E12" s="10">
        <f t="shared" si="0"/>
        <v>0</v>
      </c>
      <c r="F12" s="27"/>
      <c r="G12" s="47" t="str">
        <f>IF(H5="Normo Slipestasjon",'Tellere og summer'!$A$7,IF(H5="Glamox",'Tellere og summer'!$A$17,IF(H5="Molde Kommune",'Tellere og summer'!$A$27,IF(H5="Rørlegger 1",'Tellere og summer'!$A$37,IF(H5="TietoEVRY",'Tellere og summer'!$A$47,IF(H5="Danielsen å i",'Tellere og summer'!$A$57,IF(H5="Panorama Turkeys",'Tellere og summer'!$A$67,IF(H5="Team Fuglset",'Tellere og summer'!$A$77,IF(H5="Istad Strikers",'Tellere og summer'!$A$87,IF(H5="Ytre Bowlinglag",'Tellere og summer'!$A$97,"NA"))))))))))</f>
        <v>Erik Hoel</v>
      </c>
      <c r="H12" s="8"/>
      <c r="I12" s="19"/>
      <c r="J12" s="8"/>
      <c r="K12" s="10">
        <f t="shared" si="1"/>
        <v>0</v>
      </c>
      <c r="L12" s="40"/>
      <c r="M12" s="47" t="str">
        <f>IF(N5="Normo Slipestasjon",'Tellere og summer'!$A$7,IF(N5="Glamox",'Tellere og summer'!$A$17,IF(N5="Molde Kommune",'Tellere og summer'!$A$27,IF(N5="Rørlegger 1",'Tellere og summer'!$A$37,IF(N5="TietoEVRY",'Tellere og summer'!$A$47,IF(N5="Danielsen å i",'Tellere og summer'!$A$57,IF(N5="Panorama Turkeys",'Tellere og summer'!$A$67,IF(N5="Team Fuglset",'Tellere og summer'!$A$77,IF(N5="Istad Strikers",'Tellere og summer'!$A$87,IF(N5="Ytre Bowlinglag",'Tellere og summer'!$A$97,"NA"))))))))))</f>
        <v>Mette Jane Holand</v>
      </c>
      <c r="N12" s="8"/>
      <c r="O12" s="19"/>
      <c r="P12" s="8"/>
      <c r="Q12" s="10">
        <f t="shared" si="2"/>
        <v>0</v>
      </c>
      <c r="R12" s="27"/>
      <c r="S12" s="47" t="str">
        <f>IF(T5="Normo Slipestasjon",'Tellere og summer'!$A$7,IF(T5="Glamox",'Tellere og summer'!$A$17,IF(T5="Molde Kommune",'Tellere og summer'!$A$27,IF(T5="Rørlegger 1",'Tellere og summer'!$A$37,IF(T5="TietoEVRY",'Tellere og summer'!$A$47,IF(T5="Danielsen å i",'Tellere og summer'!$A$57,IF(T5="Panorama Turkeys",'Tellere og summer'!$A$67,IF(T5="Team Fuglset",'Tellere og summer'!$A$77,IF(T5="Istad Strikers",'Tellere og summer'!$A$87,IF(T5="Ytre Bowlinglag",'Tellere og summer'!$A$97,"NA"))))))))))</f>
        <v>Pål Aslaksen</v>
      </c>
      <c r="T12" s="8"/>
      <c r="U12" s="19"/>
      <c r="V12" s="8"/>
      <c r="W12" s="10">
        <f t="shared" si="3"/>
        <v>0</v>
      </c>
      <c r="X12" s="40"/>
      <c r="Y12" s="47" t="str">
        <f>IF(Z5="Normo Slipestasjon",'Tellere og summer'!$A$7,IF(Z5="Glamox",'Tellere og summer'!$A$17,IF(Z5="Molde Kommune",'Tellere og summer'!$A$27,IF(Z5="Rørlegger 1",'Tellere og summer'!$A$37,IF(Z5="TietoEVRY",'Tellere og summer'!$A$47,IF(Z5="Danielsen å i",'Tellere og summer'!$A$57,IF(Z5="Panorama Turkeys",'Tellere og summer'!$A$67,IF(Z5="Team Fuglset",'Tellere og summer'!$A$77,IF(Z5="Istad Strikers",'Tellere og summer'!$A$87,IF(Z5="Ytre Bowlinglag",'Tellere og summer'!$A$97,"NA"))))))))))</f>
        <v>Arnfinn Løntjern</v>
      </c>
      <c r="Z12" s="8"/>
      <c r="AA12" s="339"/>
      <c r="AB12" s="8"/>
      <c r="AC12" s="10">
        <f t="shared" si="4"/>
        <v>0</v>
      </c>
      <c r="AD12" s="27"/>
      <c r="AE12" s="47">
        <f>IF(AF5="Normo Slipestasjon",'Tellere og summer'!$A$7,IF(AF5="Glamox",'Tellere og summer'!$A$17,IF(AF5="Molde Kommune",'Tellere og summer'!$A$27,IF(AF5="Rørlegger 1",'Tellere og summer'!$A$37,IF(AF5="TietoEVRY",'Tellere og summer'!$A$47,IF(AF5="Danielsen å i",'Tellere og summer'!$A$57,IF(AF5="Panorama Turkeys",'Tellere og summer'!$A$67,IF(AF5="Team Fuglset",'Tellere og summer'!$A$77,IF(AF5="Istad Strikers",'Tellere og summer'!$A$87,IF(AF5="Ytre Bowlinglag",'Tellere og summer'!$A$97,"NA"))))))))))</f>
        <v>0</v>
      </c>
      <c r="AF12" s="8"/>
      <c r="AG12" s="19"/>
      <c r="AH12" s="8"/>
      <c r="AI12" s="10">
        <f t="shared" si="5"/>
        <v>0</v>
      </c>
      <c r="AJ12" s="40"/>
      <c r="AK12" s="47" t="str">
        <f>IF(AL5="Normo Slipestasjon",'Tellere og summer'!$A$7,IF(AL5="Glamox",'Tellere og summer'!$A$17,IF(AL5="Molde Kommune",'Tellere og summer'!$A$27,IF(AL5="Rørlegger 1",'Tellere og summer'!$A$37,IF(AL5="TietoEVRY",'Tellere og summer'!$A$47,IF(AL5="Danielsen å i",'Tellere og summer'!$A$57,IF(AL5="Panorama Turkeys",'Tellere og summer'!$A$67,IF(AL5="Team Fuglset",'Tellere og summer'!$A$77,IF(AL5="Istad Strikers",'Tellere og summer'!$A$87,IF(AL5="Ytre Bowlinglag",'Tellere og summer'!$A$97,"NA"))))))))))</f>
        <v>Niklas Sevland</v>
      </c>
      <c r="AL12" s="8">
        <v>112</v>
      </c>
      <c r="AM12" s="19">
        <v>105</v>
      </c>
      <c r="AN12" s="8">
        <v>95</v>
      </c>
      <c r="AO12" s="10">
        <f t="shared" si="6"/>
        <v>312</v>
      </c>
      <c r="AP12" s="27"/>
      <c r="AQ12" s="47" t="str">
        <f>IF(AR5="Normo Slipestasjon",'Tellere og summer'!$A$7,IF(AR5="Glamox",'Tellere og summer'!$A$17,IF(AR5="Molde Kommune",'Tellere og summer'!$A$27,IF(AR5="Rørlegger 1",'Tellere og summer'!$A$37,IF(AR5="TietoEVRY",'Tellere og summer'!$A$47,IF(AR5="Danielsen å i",'Tellere og summer'!$A$57,IF(AR5="Panorama Turkeys",'Tellere og summer'!$A$67,IF(AR5="Team Fuglset",'Tellere og summer'!$A$77,IF(AR5="Istad Strikers",'Tellere og summer'!$A$87,IF(AR5="Ytre Bowlinglag",'Tellere og summer'!$A$97,"NA"))))))))))</f>
        <v>Frode Lothe</v>
      </c>
      <c r="AR12" s="8">
        <v>166</v>
      </c>
      <c r="AS12" s="19">
        <v>120</v>
      </c>
      <c r="AT12" s="8">
        <v>116</v>
      </c>
      <c r="AU12" s="10">
        <f t="shared" si="7"/>
        <v>402</v>
      </c>
      <c r="AV12" s="40"/>
      <c r="AW12" s="47" t="str">
        <f>IF(AX5="Normo Slipestasjon",'Tellere og summer'!$A$7,IF(AX5="Glamox",'Tellere og summer'!$A$17,IF(AX5="Molde Kommune",'Tellere og summer'!$A$27,IF(AX5="Rørlegger 1",'Tellere og summer'!$A$37,IF(AX5="TietoEVRY",'Tellere og summer'!$A$47,IF(AX5="Danielsen å i",'Tellere og summer'!$A$57,IF(AX5="Panorama Turkeys",'Tellere og summer'!$A$67,IF(AX5="Team Fuglset",'Tellere og summer'!$A$77,IF(AX5="Istad Strikers",'Tellere og summer'!$A$87,IF(AX5="Ytre Bowlinglag",'Tellere og summer'!$A$97,"NA"))))))))))</f>
        <v>Steinar Småge</v>
      </c>
      <c r="AX12" s="8">
        <v>144</v>
      </c>
      <c r="AY12" s="19">
        <v>136</v>
      </c>
      <c r="AZ12" s="8">
        <v>103</v>
      </c>
      <c r="BA12" s="10">
        <f t="shared" si="8"/>
        <v>383</v>
      </c>
      <c r="BB12" s="27"/>
      <c r="BC12" s="47" t="str">
        <f>IF(BD5="Normo Slipestasjon",'Tellere og summer'!$A$7,IF(BD5="Glamox",'Tellere og summer'!$A$17,IF(BD5="Molde Kommune",'Tellere og summer'!$A$27,IF(BD5="Rørlegger 1",'Tellere og summer'!$A$37,IF(BD5="TietoEVRY",'Tellere og summer'!$A$47,IF(BD5="Danielsen å i",'Tellere og summer'!$A$57,IF(BD5="Panorama Turkeys",'Tellere og summer'!$A$67,IF(BD5="Team Fuglset",'Tellere og summer'!$A$77,IF(BD5="Istad Strikers",'Tellere og summer'!$A$87,IF(BD5="Ytre Bowlinglag",'Tellere og summer'!$A$97,"NA"))))))))))</f>
        <v>Preben Solem</v>
      </c>
      <c r="BD12" s="8">
        <v>117</v>
      </c>
      <c r="BE12" s="19">
        <v>109</v>
      </c>
      <c r="BF12" s="8">
        <v>103</v>
      </c>
      <c r="BG12" s="10">
        <f t="shared" si="9"/>
        <v>329</v>
      </c>
    </row>
    <row r="13" spans="1:59">
      <c r="A13" s="47">
        <f>IF(B5="Normo Slipestasjon",'Tellere og summer'!$A$8,IF(B5="Glamox",'Tellere og summer'!$A$18,IF(B5="Molde Kommune",'Tellere og summer'!$A$28,IF(B5="Rørlegger 1",'Tellere og summer'!$A$38,IF(B5="TietoEVRY",'Tellere og summer'!$A$48,IF(B5="Danielsen å i",'Tellere og summer'!$A$58,IF(B5="Panorama Turkeys",'Tellere og summer'!$A$68,IF(B5="Team Fuglset",'Tellere og summer'!$A$78,IF(B5="Istad Strikers",'Tellere og summer'!$A$88,IF(B5="Ytre Bowlinglag",'Tellere og summer'!$A$98,"NA"))))))))))</f>
        <v>0</v>
      </c>
      <c r="B13" s="8"/>
      <c r="C13" s="29"/>
      <c r="D13" s="8"/>
      <c r="E13" s="10">
        <f t="shared" si="0"/>
        <v>0</v>
      </c>
      <c r="F13" s="27"/>
      <c r="G13" s="47">
        <f>IF(H5="Normo Slipestasjon",'Tellere og summer'!$A$8,IF(H5="Glamox",'Tellere og summer'!$A$18,IF(H5="Molde Kommune",'Tellere og summer'!$A$28,IF(H5="Rørlegger 1",'Tellere og summer'!$A$38,IF(H5="TietoEVRY",'Tellere og summer'!$A$48,IF(H5="Danielsen å i",'Tellere og summer'!$A$58,IF(H5="Panorama Turkeys",'Tellere og summer'!$A$68,IF(H5="Team Fuglset",'Tellere og summer'!$A$78,IF(H5="Istad Strikers",'Tellere og summer'!$A$88,IF(H5="Ytre Bowlinglag",'Tellere og summer'!$A$98,"NA"))))))))))</f>
        <v>0</v>
      </c>
      <c r="H13" s="8"/>
      <c r="I13" s="19"/>
      <c r="J13" s="8"/>
      <c r="K13" s="10">
        <f t="shared" si="1"/>
        <v>0</v>
      </c>
      <c r="L13" s="40"/>
      <c r="M13" s="47">
        <f>IF(N5="Normo Slipestasjon",'Tellere og summer'!$A$8,IF(N5="Glamox",'Tellere og summer'!$A$18,IF(N5="Molde Kommune",'Tellere og summer'!$A$28,IF(N5="Rørlegger 1",'Tellere og summer'!$A$38,IF(N5="TietoEVRY",'Tellere og summer'!$A$48,IF(N5="Danielsen å i",'Tellere og summer'!$A$58,IF(N5="Panorama Turkeys",'Tellere og summer'!$A$68,IF(N5="Team Fuglset",'Tellere og summer'!$A$78,IF(N5="Istad Strikers",'Tellere og summer'!$A$88,IF(N5="Ytre Bowlinglag",'Tellere og summer'!$A$98,"NA"))))))))))</f>
        <v>0</v>
      </c>
      <c r="N13" s="8"/>
      <c r="O13" s="19"/>
      <c r="P13" s="8"/>
      <c r="Q13" s="10">
        <f t="shared" si="2"/>
        <v>0</v>
      </c>
      <c r="R13" s="27"/>
      <c r="S13" s="47" t="str">
        <f>IF(T5="Normo Slipestasjon",'Tellere og summer'!$A$8,IF(T5="Glamox",'Tellere og summer'!$A$18,IF(T5="Molde Kommune",'Tellere og summer'!$A$28,IF(T5="Rørlegger 1",'Tellere og summer'!$A$38,IF(T5="TietoEVRY",'Tellere og summer'!$A$48,IF(T5="Danielsen å i",'Tellere og summer'!$A$58,IF(T5="Panorama Turkeys",'Tellere og summer'!$A$68,IF(T5="Team Fuglset",'Tellere og summer'!$A$78,IF(T5="Istad Strikers",'Tellere og summer'!$A$88,IF(T5="Ytre Bowlinglag",'Tellere og summer'!$A$98,"NA"))))))))))</f>
        <v>Stian Teistholmen</v>
      </c>
      <c r="T13" s="8"/>
      <c r="U13" s="19"/>
      <c r="V13" s="8"/>
      <c r="W13" s="10">
        <f t="shared" si="3"/>
        <v>0</v>
      </c>
      <c r="X13" s="40"/>
      <c r="Y13" s="47" t="str">
        <f>IF(Z5="Normo Slipestasjon",'Tellere og summer'!$A$8,IF(Z5="Glamox",'Tellere og summer'!$A$18,IF(Z5="Molde Kommune",'Tellere og summer'!$A$28,IF(Z5="Rørlegger 1",'Tellere og summer'!$A$38,IF(Z5="TietoEVRY",'Tellere og summer'!$A$48,IF(Z5="Danielsen å i",'Tellere og summer'!$A$58,IF(Z5="Panorama Turkeys",'Tellere og summer'!$A$68,IF(Z5="Team Fuglset",'Tellere og summer'!$A$78,IF(Z5="Istad Strikers",'Tellere og summer'!$A$88,IF(Z5="Ytre Bowlinglag",'Tellere og summer'!$A$98,"NA"))))))))))</f>
        <v>Kjetil Oterholm</v>
      </c>
      <c r="Z13" s="8"/>
      <c r="AA13" s="339"/>
      <c r="AB13" s="8"/>
      <c r="AC13" s="10">
        <f t="shared" si="4"/>
        <v>0</v>
      </c>
      <c r="AD13" s="27"/>
      <c r="AE13" s="47">
        <f>IF(AF5="Normo Slipestasjon",'Tellere og summer'!$A$8,IF(AF5="Glamox",'Tellere og summer'!$A$18,IF(AF5="Molde Kommune",'Tellere og summer'!$A$28,IF(AF5="Rørlegger 1",'Tellere og summer'!$A$38,IF(AF5="TietoEVRY",'Tellere og summer'!$A$48,IF(AF5="Danielsen å i",'Tellere og summer'!$A$58,IF(AF5="Panorama Turkeys",'Tellere og summer'!$A$68,IF(AF5="Team Fuglset",'Tellere og summer'!$A$78,IF(AF5="Istad Strikers",'Tellere og summer'!$A$88,IF(AF5="Ytre Bowlinglag",'Tellere og summer'!$A$98,"NA"))))))))))</f>
        <v>0</v>
      </c>
      <c r="AF13" s="8"/>
      <c r="AG13" s="19"/>
      <c r="AH13" s="8"/>
      <c r="AI13" s="10">
        <f t="shared" si="5"/>
        <v>0</v>
      </c>
      <c r="AJ13" s="40"/>
      <c r="AK13" s="47" t="str">
        <f>IF(AL5="Normo Slipestasjon",'Tellere og summer'!$A$8,IF(AL5="Glamox",'Tellere og summer'!$A$18,IF(AL5="Molde Kommune",'Tellere og summer'!$A$28,IF(AL5="Rørlegger 1",'Tellere og summer'!$A$38,IF(AL5="TietoEVRY",'Tellere og summer'!$A$48,IF(AL5="Danielsen å i",'Tellere og summer'!$A$58,IF(AL5="Panorama Turkeys",'Tellere og summer'!$A$68,IF(AL5="Team Fuglset",'Tellere og summer'!$A$78,IF(AL5="Istad Strikers",'Tellere og summer'!$A$88,IF(AL5="Ytre Bowlinglag",'Tellere og summer'!$A$98,"NA"))))))))))</f>
        <v>Morten Strøm</v>
      </c>
      <c r="AL13" s="8"/>
      <c r="AM13" s="19"/>
      <c r="AN13" s="8"/>
      <c r="AO13" s="10">
        <f t="shared" si="6"/>
        <v>0</v>
      </c>
      <c r="AP13" s="27"/>
      <c r="AQ13" s="47" t="str">
        <f>IF(AR5="Normo Slipestasjon",'Tellere og summer'!$A$8,IF(AR5="Glamox",'Tellere og summer'!$A$18,IF(AR5="Molde Kommune",'Tellere og summer'!$A$28,IF(AR5="Rørlegger 1",'Tellere og summer'!$A$38,IF(AR5="TietoEVRY",'Tellere og summer'!$A$48,IF(AR5="Danielsen å i",'Tellere og summer'!$A$58,IF(AR5="Panorama Turkeys",'Tellere og summer'!$A$68,IF(AR5="Team Fuglset",'Tellere og summer'!$A$78,IF(AR5="Istad Strikers",'Tellere og summer'!$A$88,IF(AR5="Ytre Bowlinglag",'Tellere og summer'!$A$98,"NA"))))))))))</f>
        <v>Tonje og Joakim Risnes</v>
      </c>
      <c r="AR13" s="8"/>
      <c r="AS13" s="19"/>
      <c r="AT13" s="8"/>
      <c r="AU13" s="10">
        <f t="shared" si="7"/>
        <v>0</v>
      </c>
      <c r="AV13" s="40"/>
      <c r="AW13" s="47">
        <f>IF(AX5="Normo Slipestasjon",'Tellere og summer'!$A$8,IF(AX5="Glamox",'Tellere og summer'!$A$18,IF(AX5="Molde Kommune",'Tellere og summer'!$A$28,IF(AX5="Rørlegger 1",'Tellere og summer'!$A$38,IF(AX5="TietoEVRY",'Tellere og summer'!$A$48,IF(AX5="Danielsen å i",'Tellere og summer'!$A$58,IF(AX5="Panorama Turkeys",'Tellere og summer'!$A$68,IF(AX5="Team Fuglset",'Tellere og summer'!$A$78,IF(AX5="Istad Strikers",'Tellere og summer'!$A$88,IF(AX5="Ytre Bowlinglag",'Tellere og summer'!$A$98,"NA"))))))))))</f>
        <v>0</v>
      </c>
      <c r="AX13" s="8"/>
      <c r="AY13" s="19"/>
      <c r="AZ13" s="8"/>
      <c r="BA13" s="10">
        <f t="shared" si="8"/>
        <v>0</v>
      </c>
      <c r="BB13" s="27"/>
      <c r="BC13" s="47" t="str">
        <f>IF(BD5="Normo Slipestasjon",'Tellere og summer'!$A$8,IF(BD5="Glamox",'Tellere og summer'!$A$18,IF(BD5="Molde Kommune",'Tellere og summer'!$A$28,IF(BD5="Rørlegger 1",'Tellere og summer'!$A$38,IF(BD5="TietoEVRY",'Tellere og summer'!$A$48,IF(BD5="Danielsen å i",'Tellere og summer'!$A$58,IF(BD5="Panorama Turkeys",'Tellere og summer'!$A$68,IF(BD5="Team Fuglset",'Tellere og summer'!$A$78,IF(BD5="Istad Strikers",'Tellere og summer'!$A$88,IF(BD5="Ytre Bowlinglag",'Tellere og summer'!$A$98,"NA"))))))))))</f>
        <v>Bjørn Einar Myklebust</v>
      </c>
      <c r="BD13" s="8">
        <v>170</v>
      </c>
      <c r="BE13" s="19">
        <v>134</v>
      </c>
      <c r="BF13" s="8">
        <v>204</v>
      </c>
      <c r="BG13" s="10">
        <f t="shared" si="9"/>
        <v>508</v>
      </c>
    </row>
    <row r="14" spans="1:59">
      <c r="A14" s="47">
        <f>IF(B5="Normo Slipestasjon",'Tellere og summer'!$A$9,IF(B5="Glamox",'Tellere og summer'!$A$19,IF(B5="Molde Kommune",'Tellere og summer'!$A$29,IF(B5="Rørlegger 1",'Tellere og summer'!$A$39,IF(B5="TietoEVRY",'Tellere og summer'!$A$49,IF(B5="Danielsen å i",'Tellere og summer'!$A$59,IF(B5="Panorama Turkeys",'Tellere og summer'!$A$69,IF(B5="Team Fuglset",'Tellere og summer'!$A$79,IF(B5="Istad Strikers",'Tellere og summer'!$A$89,IF(B5="Ytre Bowlinglag",'Tellere og summer'!$A$99,"NA"))))))))))</f>
        <v>0</v>
      </c>
      <c r="B14" s="8"/>
      <c r="C14" s="29"/>
      <c r="D14" s="8"/>
      <c r="E14" s="10">
        <f t="shared" si="0"/>
        <v>0</v>
      </c>
      <c r="F14" s="27"/>
      <c r="G14" s="47">
        <f>IF(H5="Normo Slipestasjon",'Tellere og summer'!$A$9,IF(H5="Glamox",'Tellere og summer'!$A$19,IF(H5="Molde Kommune",'Tellere og summer'!$A$29,IF(H5="Rørlegger 1",'Tellere og summer'!$A$39,IF(H5="TietoEVRY",'Tellere og summer'!$A$49,IF(H5="Danielsen å i",'Tellere og summer'!$A$59,IF(H5="Panorama Turkeys",'Tellere og summer'!$A$69,IF(H5="Team Fuglset",'Tellere og summer'!$A$79,IF(H5="Istad Strikers",'Tellere og summer'!$A$89,IF(H5="Ytre Bowlinglag",'Tellere og summer'!$A$99,"NA"))))))))))</f>
        <v>0</v>
      </c>
      <c r="H14" s="8"/>
      <c r="I14" s="19"/>
      <c r="J14" s="8"/>
      <c r="K14" s="10">
        <f t="shared" si="1"/>
        <v>0</v>
      </c>
      <c r="L14" s="40"/>
      <c r="M14" s="47">
        <f>IF(N5="Normo Slipestasjon",'Tellere og summer'!$A$9,IF(N5="Glamox",'Tellere og summer'!$A$19,IF(N5="Molde Kommune",'Tellere og summer'!$A$29,IF(N5="Rørlegger 1",'Tellere og summer'!$A$39,IF(N5="TietoEVRY",'Tellere og summer'!$A$49,IF(N5="Danielsen å i",'Tellere og summer'!$A$59,IF(N5="Panorama Turkeys",'Tellere og summer'!$A$69,IF(N5="Team Fuglset",'Tellere og summer'!$A$79,IF(N5="Istad Strikers",'Tellere og summer'!$A$89,IF(N5="Ytre Bowlinglag",'Tellere og summer'!$A$99,"NA"))))))))))</f>
        <v>0</v>
      </c>
      <c r="N14" s="8"/>
      <c r="O14" s="19"/>
      <c r="P14" s="8"/>
      <c r="Q14" s="10">
        <f t="shared" si="2"/>
        <v>0</v>
      </c>
      <c r="R14" s="27"/>
      <c r="S14" s="47" t="str">
        <f>IF(T5="Normo Slipestasjon",'Tellere og summer'!$A$9,IF(T5="Glamox",'Tellere og summer'!$A$19,IF(T5="Molde Kommune",'Tellere og summer'!$A$29,IF(T5="Rørlegger 1",'Tellere og summer'!$A$39,IF(T5="TietoEVRY",'Tellere og summer'!$A$49,IF(T5="Danielsen å i",'Tellere og summer'!$A$59,IF(T5="Panorama Turkeys",'Tellere og summer'!$A$69,IF(T5="Team Fuglset",'Tellere og summer'!$A$79,IF(T5="Istad Strikers",'Tellere og summer'!$A$89,IF(T5="Ytre Bowlinglag",'Tellere og summer'!$A$99,"NA"))))))))))</f>
        <v>For mange spillere</v>
      </c>
      <c r="T14" s="8"/>
      <c r="U14" s="19"/>
      <c r="V14" s="8"/>
      <c r="W14" s="10">
        <f t="shared" si="3"/>
        <v>0</v>
      </c>
      <c r="X14" s="40"/>
      <c r="Y14" s="47" t="str">
        <f>IF(Z5="Normo Slipestasjon",'Tellere og summer'!$A$9,IF(Z5="Glamox",'Tellere og summer'!$A$19,IF(Z5="Molde Kommune",'Tellere og summer'!$A$29,IF(Z5="Rørlegger 1",'Tellere og summer'!$A$39,IF(Z5="TietoEVRY",'Tellere og summer'!$A$49,IF(Z5="Danielsen å i",'Tellere og summer'!$A$59,IF(Z5="Panorama Turkeys",'Tellere og summer'!$A$69,IF(Z5="Team Fuglset",'Tellere og summer'!$A$79,IF(Z5="Istad Strikers",'Tellere og summer'!$A$89,IF(Z5="Ytre Bowlinglag",'Tellere og summer'!$A$99,"NA"))))))))))</f>
        <v>Mohammed Abdalgoder</v>
      </c>
      <c r="Z14" s="8"/>
      <c r="AA14" s="339"/>
      <c r="AB14" s="8"/>
      <c r="AC14" s="10">
        <f t="shared" si="4"/>
        <v>0</v>
      </c>
      <c r="AD14" s="27"/>
      <c r="AE14" s="47">
        <f>IF(AF5="Normo Slipestasjon",'Tellere og summer'!$A$9,IF(AF5="Glamox",'Tellere og summer'!$A$19,IF(AF5="Molde Kommune",'Tellere og summer'!$A$29,IF(AF5="Rørlegger 1",'Tellere og summer'!$A$39,IF(AF5="TietoEVRY",'Tellere og summer'!$A$49,IF(AF5="Danielsen å i",'Tellere og summer'!$A$59,IF(AF5="Panorama Turkeys",'Tellere og summer'!$A$69,IF(AF5="Team Fuglset",'Tellere og summer'!$A$79,IF(AF5="Istad Strikers",'Tellere og summer'!$A$89,IF(AF5="Ytre Bowlinglag",'Tellere og summer'!$A$99,"NA"))))))))))</f>
        <v>0</v>
      </c>
      <c r="AF14" s="8"/>
      <c r="AG14" s="19"/>
      <c r="AH14" s="8"/>
      <c r="AI14" s="10">
        <f t="shared" si="5"/>
        <v>0</v>
      </c>
      <c r="AJ14" s="40"/>
      <c r="AK14" s="47" t="str">
        <f>IF(AL5="Normo Slipestasjon",'Tellere og summer'!$A$9,IF(AL5="Glamox",'Tellere og summer'!$A$19,IF(AL5="Molde Kommune",'Tellere og summer'!$A$29,IF(AL5="Rørlegger 1",'Tellere og summer'!$A$39,IF(AL5="TietoEVRY",'Tellere og summer'!$A$49,IF(AL5="Danielsen å i",'Tellere og summer'!$A$59,IF(AL5="Panorama Turkeys",'Tellere og summer'!$A$69,IF(AL5="Team Fuglset",'Tellere og summer'!$A$79,IF(AL5="Istad Strikers",'Tellere og summer'!$A$89,IF(AL5="Ytre Bowlinglag",'Tellere og summer'!$A$99,"NA"))))))))))</f>
        <v>Simen K. Roaldsøy</v>
      </c>
      <c r="AL14" s="8"/>
      <c r="AM14" s="19"/>
      <c r="AN14" s="8"/>
      <c r="AO14" s="10">
        <f t="shared" si="6"/>
        <v>0</v>
      </c>
      <c r="AP14" s="27"/>
      <c r="AQ14" s="47" t="str">
        <f>IF(AR5="Normo Slipestasjon",'Tellere og summer'!$A$9,IF(AR5="Glamox",'Tellere og summer'!$A$19,IF(AR5="Molde Kommune",'Tellere og summer'!$A$29,IF(AR5="Rørlegger 1",'Tellere og summer'!$A$39,IF(AR5="TietoEVRY",'Tellere og summer'!$A$49,IF(AR5="Danielsen å i",'Tellere og summer'!$A$59,IF(AR5="Panorama Turkeys",'Tellere og summer'!$A$69,IF(AR5="Team Fuglset",'Tellere og summer'!$A$79,IF(AR5="Istad Strikers",'Tellere og summer'!$A$89,IF(AR5="Ytre Bowlinglag",'Tellere og summer'!$A$99,"NA"))))))))))</f>
        <v>Cato Holen og Mats Larsen</v>
      </c>
      <c r="AR14" s="8"/>
      <c r="AS14" s="19"/>
      <c r="AT14" s="8"/>
      <c r="AU14" s="10">
        <f t="shared" si="7"/>
        <v>0</v>
      </c>
      <c r="AV14" s="40"/>
      <c r="AW14" s="47">
        <f>IF(AX5="Normo Slipestasjon",'Tellere og summer'!$A$9,IF(AX5="Glamox",'Tellere og summer'!$A$19,IF(AX5="Molde Kommune",'Tellere og summer'!$A$29,IF(AX5="Rørlegger 1",'Tellere og summer'!$A$39,IF(AX5="TietoEVRY",'Tellere og summer'!$A$49,IF(AX5="Danielsen å i",'Tellere og summer'!$A$59,IF(AX5="Panorama Turkeys",'Tellere og summer'!$A$69,IF(AX5="Team Fuglset",'Tellere og summer'!$A$79,IF(AX5="Istad Strikers",'Tellere og summer'!$A$89,IF(AX5="Ytre Bowlinglag",'Tellere og summer'!$A$99,"NA"))))))))))</f>
        <v>0</v>
      </c>
      <c r="AX14" s="8"/>
      <c r="AY14" s="19"/>
      <c r="AZ14" s="8"/>
      <c r="BA14" s="10">
        <f t="shared" si="8"/>
        <v>0</v>
      </c>
      <c r="BB14" s="27"/>
      <c r="BC14" s="47">
        <f>IF(BD5="Normo Slipestasjon",'Tellere og summer'!$A$9,IF(BD5="Glamox",'Tellere og summer'!$A$19,IF(BD5="Molde Kommune",'Tellere og summer'!$A$29,IF(BD5="Rørlegger 1",'Tellere og summer'!$A$39,IF(BD5="TietoEVRY",'Tellere og summer'!$A$49,IF(BD5="Danielsen å i",'Tellere og summer'!$A$59,IF(BD5="Panorama Turkeys",'Tellere og summer'!$A$69,IF(BD5="Team Fuglset",'Tellere og summer'!$A$79,IF(BD5="Istad Strikers",'Tellere og summer'!$A$89,IF(BD5="Ytre Bowlinglag",'Tellere og summer'!$A$99,"NA"))))))))))</f>
        <v>0</v>
      </c>
      <c r="BD14" s="8"/>
      <c r="BE14" s="19"/>
      <c r="BF14" s="8"/>
      <c r="BG14" s="10">
        <f t="shared" si="9"/>
        <v>0</v>
      </c>
    </row>
    <row r="15" spans="1:59" ht="22" thickBot="1">
      <c r="A15" s="49" t="s">
        <v>9</v>
      </c>
      <c r="B15" s="11">
        <f>HCP!B2</f>
        <v>114</v>
      </c>
      <c r="C15" s="11">
        <f>HCP!B2</f>
        <v>114</v>
      </c>
      <c r="D15" s="11">
        <f>HCP!B2</f>
        <v>114</v>
      </c>
      <c r="E15" s="13">
        <f t="shared" si="0"/>
        <v>342</v>
      </c>
      <c r="F15" s="27"/>
      <c r="G15" s="23" t="s">
        <v>9</v>
      </c>
      <c r="H15" s="11">
        <v>0</v>
      </c>
      <c r="I15" s="20">
        <v>0</v>
      </c>
      <c r="J15" s="11">
        <v>0</v>
      </c>
      <c r="K15" s="13">
        <f t="shared" si="1"/>
        <v>0</v>
      </c>
      <c r="L15" s="40"/>
      <c r="M15" s="23" t="s">
        <v>9</v>
      </c>
      <c r="N15" s="11">
        <f>HCP!$B$6</f>
        <v>96</v>
      </c>
      <c r="O15" s="11">
        <f>HCP!$B$6</f>
        <v>96</v>
      </c>
      <c r="P15" s="11">
        <f>HCP!$B$6</f>
        <v>96</v>
      </c>
      <c r="Q15" s="13">
        <f t="shared" si="2"/>
        <v>288</v>
      </c>
      <c r="R15" s="27"/>
      <c r="S15" s="23" t="s">
        <v>9</v>
      </c>
      <c r="T15" s="11">
        <f>HCP!$B$8</f>
        <v>93</v>
      </c>
      <c r="U15" s="20">
        <f>HCP!B8</f>
        <v>93</v>
      </c>
      <c r="V15" s="11">
        <f>HCP!B8</f>
        <v>93</v>
      </c>
      <c r="W15" s="13">
        <f t="shared" si="3"/>
        <v>279</v>
      </c>
      <c r="X15" s="40"/>
      <c r="Y15" s="23" t="s">
        <v>9</v>
      </c>
      <c r="Z15" s="11">
        <f>HCP!$B$10</f>
        <v>96</v>
      </c>
      <c r="AA15" s="232">
        <f>HCP!B10</f>
        <v>96</v>
      </c>
      <c r="AB15" s="11">
        <f>HCP!B10</f>
        <v>96</v>
      </c>
      <c r="AC15" s="13">
        <f t="shared" si="4"/>
        <v>288</v>
      </c>
      <c r="AD15" s="27"/>
      <c r="AE15" s="23" t="s">
        <v>9</v>
      </c>
      <c r="AF15" s="11">
        <f>HCP!$B$12</f>
        <v>18</v>
      </c>
      <c r="AG15" s="11">
        <f>HCP!$B$12</f>
        <v>18</v>
      </c>
      <c r="AH15" s="11">
        <f>HCP!$B$12</f>
        <v>18</v>
      </c>
      <c r="AI15" s="13">
        <f t="shared" si="5"/>
        <v>54</v>
      </c>
      <c r="AJ15" s="40"/>
      <c r="AK15" s="23" t="s">
        <v>9</v>
      </c>
      <c r="AL15" s="11">
        <f>HCP!$B$14</f>
        <v>60</v>
      </c>
      <c r="AM15" s="11">
        <f>HCP!$B$14</f>
        <v>60</v>
      </c>
      <c r="AN15" s="11">
        <f>HCP!$B$14</f>
        <v>60</v>
      </c>
      <c r="AO15" s="13">
        <f t="shared" si="6"/>
        <v>180</v>
      </c>
      <c r="AP15" s="27"/>
      <c r="AQ15" s="23" t="s">
        <v>9</v>
      </c>
      <c r="AR15" s="11">
        <f>HCP!$B$18</f>
        <v>120</v>
      </c>
      <c r="AS15" s="11">
        <f>HCP!$B$18</f>
        <v>120</v>
      </c>
      <c r="AT15" s="11">
        <f>HCP!$B$18</f>
        <v>120</v>
      </c>
      <c r="AU15" s="13">
        <f t="shared" si="7"/>
        <v>360</v>
      </c>
      <c r="AV15" s="40"/>
      <c r="AW15" s="23" t="s">
        <v>9</v>
      </c>
      <c r="AX15" s="11">
        <f>HCP!$B$20</f>
        <v>66</v>
      </c>
      <c r="AY15" s="11">
        <f>HCP!$B$20</f>
        <v>66</v>
      </c>
      <c r="AZ15" s="11">
        <f>HCP!$B$20</f>
        <v>66</v>
      </c>
      <c r="BA15" s="13">
        <f t="shared" si="8"/>
        <v>198</v>
      </c>
      <c r="BB15" s="27"/>
      <c r="BC15" s="23" t="s">
        <v>9</v>
      </c>
      <c r="BD15" s="11">
        <f>HCP!$B$16</f>
        <v>54</v>
      </c>
      <c r="BE15" s="11">
        <f>HCP!$B$16</f>
        <v>54</v>
      </c>
      <c r="BF15" s="11">
        <f>HCP!$B$16</f>
        <v>54</v>
      </c>
      <c r="BG15" s="13">
        <f t="shared" si="9"/>
        <v>162</v>
      </c>
    </row>
    <row r="16" spans="1:59" ht="16" thickBot="1">
      <c r="A16" s="45" t="s">
        <v>7</v>
      </c>
      <c r="B16" s="14">
        <f>SUM(B8:B15)</f>
        <v>470</v>
      </c>
      <c r="C16" s="14">
        <f>SUM(C8:C15)</f>
        <v>594</v>
      </c>
      <c r="D16" s="14">
        <f>SUM(D8:D15)</f>
        <v>568</v>
      </c>
      <c r="E16" s="14">
        <f>SUM(B16:D16)</f>
        <v>1632</v>
      </c>
      <c r="F16" s="27"/>
      <c r="G16" s="27"/>
      <c r="H16" s="14">
        <f>SUM(H8:H15)</f>
        <v>571</v>
      </c>
      <c r="I16" s="14">
        <f>SUM(I8:I15)</f>
        <v>617</v>
      </c>
      <c r="J16" s="14">
        <f>SUM(J8:J15)</f>
        <v>589</v>
      </c>
      <c r="K16" s="14">
        <f>SUM(H16:J16)</f>
        <v>1777</v>
      </c>
      <c r="L16" s="40"/>
      <c r="M16" s="36"/>
      <c r="N16" s="14">
        <f>SUM(N8:N15)</f>
        <v>521</v>
      </c>
      <c r="O16" s="14">
        <f>SUM(O8:O15)</f>
        <v>505</v>
      </c>
      <c r="P16" s="14">
        <f>SUM(P8:P15)</f>
        <v>560</v>
      </c>
      <c r="Q16" s="14">
        <f>SUM(N16:P16)</f>
        <v>1586</v>
      </c>
      <c r="R16" s="27"/>
      <c r="S16" s="27"/>
      <c r="T16" s="14">
        <f>SUM(T8:T15)</f>
        <v>449</v>
      </c>
      <c r="U16" s="14">
        <f>SUM(U8:U15)</f>
        <v>489</v>
      </c>
      <c r="V16" s="14">
        <f>SUM(V8:V15)</f>
        <v>544</v>
      </c>
      <c r="W16" s="14">
        <f>SUM(T16:V16)</f>
        <v>1482</v>
      </c>
      <c r="X16" s="40"/>
      <c r="Y16" s="36"/>
      <c r="Z16" s="14">
        <f>SUM(Z8:Z15)</f>
        <v>96</v>
      </c>
      <c r="AA16" s="14">
        <f>SUM(AA8:AA15)</f>
        <v>96</v>
      </c>
      <c r="AB16" s="14">
        <f>SUM(AB8:AB15)</f>
        <v>230</v>
      </c>
      <c r="AC16" s="14">
        <f>SUM(Z16:AB16)</f>
        <v>422</v>
      </c>
      <c r="AD16" s="27"/>
      <c r="AE16" s="27"/>
      <c r="AF16" s="14">
        <f>SUM(AF8:AF15)</f>
        <v>570</v>
      </c>
      <c r="AG16" s="14">
        <f>SUM(AG8:AG15)</f>
        <v>550</v>
      </c>
      <c r="AH16" s="14">
        <f>SUM(AH8:AH15)</f>
        <v>594</v>
      </c>
      <c r="AI16" s="14">
        <f>SUM(AF16:AH16)</f>
        <v>1714</v>
      </c>
      <c r="AJ16" s="40"/>
      <c r="AK16" s="36"/>
      <c r="AL16" s="14">
        <f>SUM(AL8:AL15)</f>
        <v>413</v>
      </c>
      <c r="AM16" s="14">
        <f>SUM(AM8:AM15)</f>
        <v>467</v>
      </c>
      <c r="AN16" s="14">
        <f>SUM(AN8:AN15)</f>
        <v>430</v>
      </c>
      <c r="AO16" s="14">
        <f>SUM(AL16:AN16)</f>
        <v>1310</v>
      </c>
      <c r="AP16" s="27"/>
      <c r="AQ16" s="27"/>
      <c r="AR16" s="14">
        <f>SUM(AR8:AR15)</f>
        <v>566</v>
      </c>
      <c r="AS16" s="14">
        <f>SUM(AS8:AS15)</f>
        <v>488</v>
      </c>
      <c r="AT16" s="14">
        <f>SUM(AT8:AT15)</f>
        <v>481</v>
      </c>
      <c r="AU16" s="14">
        <f>SUM(AR16:AT16)</f>
        <v>1535</v>
      </c>
      <c r="AV16" s="40"/>
      <c r="AW16" s="36"/>
      <c r="AX16" s="14">
        <f>SUM(AX8:AX15)</f>
        <v>516</v>
      </c>
      <c r="AY16" s="14">
        <f>SUM(AY8:AY15)</f>
        <v>551</v>
      </c>
      <c r="AZ16" s="14">
        <f>SUM(AZ8:AZ15)</f>
        <v>436</v>
      </c>
      <c r="BA16" s="14">
        <f>SUM(AX16:AZ16)</f>
        <v>1503</v>
      </c>
      <c r="BB16" s="27"/>
      <c r="BC16" s="27"/>
      <c r="BD16" s="14">
        <f>SUM(BD8:BD15)</f>
        <v>495</v>
      </c>
      <c r="BE16" s="14">
        <f>SUM(BE8:BE15)</f>
        <v>443</v>
      </c>
      <c r="BF16" s="14">
        <f>SUM(BF8:BF15)</f>
        <v>514</v>
      </c>
      <c r="BG16" s="14">
        <f>SUM(BD16:BF16)</f>
        <v>1452</v>
      </c>
    </row>
    <row r="17" spans="1:59" s="25" customFormat="1" ht="16" thickBot="1">
      <c r="A17" s="45" t="s">
        <v>77</v>
      </c>
      <c r="B17" s="214">
        <f>IF(E16-E15=0,"0",IF(B16&gt;H16,1,IF(B16=H16,"0,5",0)))</f>
        <v>0</v>
      </c>
      <c r="C17" s="214">
        <f>IF(E16-E15=0,"0",IF(C16&gt;I16,1,IF(C16=I16,"0,5",0)))</f>
        <v>0</v>
      </c>
      <c r="D17" s="214">
        <f>IF(E16-E15=0,"0",IF(D16&gt;J16,1,IF(D16=J16,"0,5",0)))</f>
        <v>0</v>
      </c>
      <c r="E17" s="214">
        <f>IF(E16-E15=0,"0",IF(E16&gt;K16,1,IF(E16=K16,"0,5",0)))</f>
        <v>0</v>
      </c>
      <c r="F17" s="27"/>
      <c r="G17" s="27"/>
      <c r="H17" s="214">
        <f>IF(K16-K15=0,"0",IF(H16&gt;B16,1,IF(H16=B16,"0,5",0)))</f>
        <v>1</v>
      </c>
      <c r="I17" s="214">
        <f>IF(K16-K15=0,"0",IF(I16&gt;C16,1,IF(I16=C16,"0,5",0)))</f>
        <v>1</v>
      </c>
      <c r="J17" s="214">
        <f>IF(K16-K15=0,"0",IF(J16&gt;D16,1,IF(J16=D16,"0,5",0)))</f>
        <v>1</v>
      </c>
      <c r="K17" s="214">
        <f>IF(K16-K15=0,"0",IF(K16&gt;E16,1,IF(K16=E16,"0,5",0)))</f>
        <v>1</v>
      </c>
      <c r="L17" s="40"/>
      <c r="M17" s="36"/>
      <c r="N17" s="214">
        <f>IF(Q16-Q15=0,"0",IF(N16&gt;T16,1,IF(N16=T16,"0,5",0)))</f>
        <v>1</v>
      </c>
      <c r="O17" s="214">
        <f>IF(Q16-Q15=0,"0",IF(O16&gt;U16,1,IF(O16=U16,"0,5",0)))</f>
        <v>1</v>
      </c>
      <c r="P17" s="214">
        <f>IF(Q16-Q15=0,"0",IF(P16&gt;V16,1,IF(P16=V16,"0,5",0)))</f>
        <v>1</v>
      </c>
      <c r="Q17" s="214">
        <f>IF(Q16-Q15=0,"0",IF(Q16&gt;W16,1,IF(Q16=W16,"0,5",0)))</f>
        <v>1</v>
      </c>
      <c r="R17" s="27"/>
      <c r="S17" s="27"/>
      <c r="T17" s="214">
        <f>IF(W16-W15=0,"0",IF(T16&gt;N16,1,IF(T16=N16,"0,5",0)))</f>
        <v>0</v>
      </c>
      <c r="U17" s="214">
        <f>IF(W16-W15=0,"0",IF(U16&gt;O16,1,IF(U16=O16,"0,5",0)))</f>
        <v>0</v>
      </c>
      <c r="V17" s="214">
        <f>IF(W16-W15=0,"0",IF(V16&gt;P16,1,IF(V16=P16,"0,5",0)))</f>
        <v>0</v>
      </c>
      <c r="W17" s="214">
        <f>IF(W16-W15=0,"0",IF(W16&gt;Q16,1,IF(W16=Q16,"0,5",0)))</f>
        <v>0</v>
      </c>
      <c r="X17" s="40"/>
      <c r="Y17" s="36"/>
      <c r="Z17" s="214">
        <f>IF(AC16-AC15=0,"0",IF(Z16&gt;AF16,1,IF(Z16=AF16,"0,5",0)))</f>
        <v>0</v>
      </c>
      <c r="AA17" s="214">
        <f>IF(AC16-AC15=0,"0",IF(AA16&gt;AG16,1,IF(AA16=AG16,"0,5",0)))</f>
        <v>0</v>
      </c>
      <c r="AB17" s="214">
        <f>IF(AC16-AC15=0,"0",IF(AB16&gt;AH16,1,IF(AB16=AH16,"0,5",0)))</f>
        <v>0</v>
      </c>
      <c r="AC17" s="214">
        <f>IF(AC16-AC15=0,"0",IF(AC16&gt;AI16,1,IF(AC16=AI16,"0,5",0)))</f>
        <v>0</v>
      </c>
      <c r="AD17" s="27"/>
      <c r="AE17" s="27"/>
      <c r="AF17" s="214">
        <f>IF(AI16-AI15=0,"0",IF(AF16&gt;Z16,1,IF(AF16=Z16,"0,5",0)))</f>
        <v>1</v>
      </c>
      <c r="AG17" s="214">
        <f>IF(AI16-AI15=0,"0",IF(AG16&gt;AA16,1,IF(AG16=AA16,"0,5",0)))</f>
        <v>1</v>
      </c>
      <c r="AH17" s="214">
        <f>IF(AI16-AI15=0,"0",IF(AH16&gt;AB16,1,IF(AH16=AB16,"0,5",0)))</f>
        <v>1</v>
      </c>
      <c r="AI17" s="214">
        <f>IF(AI16-AI15=0,"0",IF(AI16&gt;AC16,1,IF(AI16=AC16,"0,5",0)))</f>
        <v>1</v>
      </c>
      <c r="AJ17" s="40"/>
      <c r="AK17" s="36"/>
      <c r="AL17" s="214">
        <f>IF(AO16-AO15=0,"0",IF(AL16&gt;AR16,1,IF(AL16=AR16,"0,5",0)))</f>
        <v>0</v>
      </c>
      <c r="AM17" s="214">
        <f>IF(AO16-AO15=0,"0",IF(AM16&gt;AS16,1,IF(AM16=AS16,"0,5",0)))</f>
        <v>0</v>
      </c>
      <c r="AN17" s="214">
        <f>IF(AO16-AO15=0,"0",IF(AN16&gt;AT16,1,IF(AN16=AT16,"0,5",0)))</f>
        <v>0</v>
      </c>
      <c r="AO17" s="214">
        <f>IF(AO16-AO15=0,"0",IF(AO16&gt;AU16,1,IF(AO16=AU16,"0,5",0)))</f>
        <v>0</v>
      </c>
      <c r="AP17" s="27"/>
      <c r="AQ17" s="27"/>
      <c r="AR17" s="214">
        <f>IF(AU16-AU15=0,"0",IF(AR16&gt;AL16,1,IF(AR16=AL16,"0,5",0)))</f>
        <v>1</v>
      </c>
      <c r="AS17" s="214">
        <f>IF(AU16-AU15=0,"0",IF(AS16&gt;AM16,1,IF(AS16=AM16,"0,5",0)))</f>
        <v>1</v>
      </c>
      <c r="AT17" s="214">
        <f>IF(AU16-AU15=0,"0",IF(AT16&gt;AN16,1,IF(AT16=AN16,"0,5",0)))</f>
        <v>1</v>
      </c>
      <c r="AU17" s="214">
        <f>IF(AU16-AU15=0,"0",IF(AU16&gt;AO16,1,IF(AU16=AO16,"0,5",0)))</f>
        <v>1</v>
      </c>
      <c r="AV17" s="40"/>
      <c r="AW17" s="36"/>
      <c r="AX17" s="214">
        <f>IF(BA16-BA15=0,"0",IF(AX16&gt;BD16,1,IF(AX16=BD16,"0,5",0)))</f>
        <v>1</v>
      </c>
      <c r="AY17" s="214">
        <f>IF(BA16-BA15=0,"0",IF(AY16&gt;BE16,1,IF(AY16=BE16,"0,5",0)))</f>
        <v>1</v>
      </c>
      <c r="AZ17" s="214">
        <f>IF(BA16-BA15=0,"0",IF(AZ16&gt;BF16,1,IF(AZ16=BF16,"0,5",0)))</f>
        <v>0</v>
      </c>
      <c r="BA17" s="214">
        <f>IF(BA16-BA15=0,"0",IF(BA16&gt;BG16,1,IF(BA16=BG16,"0,5",0)))</f>
        <v>1</v>
      </c>
      <c r="BB17" s="27"/>
      <c r="BC17" s="27"/>
      <c r="BD17" s="214">
        <f>IF(BG16-BG15=0,"0",IF(BD16&gt;AX16,1,IF(BD16=AX16,"0,5",0)))</f>
        <v>0</v>
      </c>
      <c r="BE17" s="214">
        <f>IF(BG16-BG15=0,"0",IF(BE16&gt;AY16,1,IF(BE16=AY16,"0,5",0)))</f>
        <v>0</v>
      </c>
      <c r="BF17" s="214">
        <f>IF(BG16-BG15=0,"0",IF(BF16&gt;AZ16,1,IF(BF16=AZ16,"0,5",0)))</f>
        <v>1</v>
      </c>
      <c r="BG17" s="214">
        <f>IF(BG16-BG15=0,"0",IF(BG16&gt;BA16,1,IF(BG16=BA16,"0,5",0)))</f>
        <v>0</v>
      </c>
    </row>
    <row r="18" spans="1:59" ht="24.25" customHeight="1" thickBot="1">
      <c r="A18" s="15"/>
      <c r="B18" s="37"/>
      <c r="C18" s="37"/>
      <c r="D18" s="16" t="s">
        <v>10</v>
      </c>
      <c r="E18" s="46">
        <f>SUM(B17:E17)</f>
        <v>0</v>
      </c>
      <c r="F18" s="37"/>
      <c r="G18" s="37"/>
      <c r="H18" s="37"/>
      <c r="I18" s="37"/>
      <c r="J18" s="16" t="s">
        <v>10</v>
      </c>
      <c r="K18" s="46">
        <f>SUM(H17:K17)</f>
        <v>4</v>
      </c>
      <c r="L18" s="41"/>
      <c r="M18" s="15"/>
      <c r="N18" s="37"/>
      <c r="O18" s="37"/>
      <c r="P18" s="16" t="s">
        <v>10</v>
      </c>
      <c r="Q18" s="46">
        <f>SUM(N17:Q17)</f>
        <v>4</v>
      </c>
      <c r="R18" s="37"/>
      <c r="S18" s="37"/>
      <c r="T18" s="37"/>
      <c r="U18" s="37"/>
      <c r="V18" s="16" t="s">
        <v>10</v>
      </c>
      <c r="W18" s="46">
        <f>SUM(T17:W17)</f>
        <v>0</v>
      </c>
      <c r="X18" s="41"/>
      <c r="Y18" s="15"/>
      <c r="Z18" s="37"/>
      <c r="AA18" s="37"/>
      <c r="AB18" s="16" t="s">
        <v>10</v>
      </c>
      <c r="AC18" s="46">
        <f>SUM(Z17:AC17)</f>
        <v>0</v>
      </c>
      <c r="AD18" s="37"/>
      <c r="AE18" s="37"/>
      <c r="AF18" s="37"/>
      <c r="AG18" s="37"/>
      <c r="AH18" s="16" t="s">
        <v>10</v>
      </c>
      <c r="AI18" s="46">
        <f>SUM(AF17:AI17)</f>
        <v>4</v>
      </c>
      <c r="AJ18" s="41"/>
      <c r="AK18" s="15"/>
      <c r="AL18" s="37"/>
      <c r="AM18" s="37"/>
      <c r="AN18" s="16" t="s">
        <v>10</v>
      </c>
      <c r="AO18" s="46">
        <f>SUM(AL17:AO17)</f>
        <v>0</v>
      </c>
      <c r="AP18" s="37"/>
      <c r="AQ18" s="37"/>
      <c r="AR18" s="37"/>
      <c r="AS18" s="37"/>
      <c r="AT18" s="16" t="s">
        <v>10</v>
      </c>
      <c r="AU18" s="46">
        <f>SUM(AR17:AU17)</f>
        <v>4</v>
      </c>
      <c r="AV18" s="41"/>
      <c r="AW18" s="15"/>
      <c r="AX18" s="37"/>
      <c r="AY18" s="37"/>
      <c r="AZ18" s="16" t="s">
        <v>10</v>
      </c>
      <c r="BA18" s="46">
        <f>SUM(AX17:BA17)</f>
        <v>3</v>
      </c>
      <c r="BB18" s="37"/>
      <c r="BC18" s="37"/>
      <c r="BD18" s="37"/>
      <c r="BE18" s="37"/>
      <c r="BF18" s="16" t="s">
        <v>10</v>
      </c>
      <c r="BG18" s="46">
        <f>SUM(BD17:BG17)</f>
        <v>1</v>
      </c>
    </row>
    <row r="19" spans="1:59" ht="16" thickBot="1">
      <c r="D19" s="44" t="s">
        <v>268</v>
      </c>
      <c r="E19" s="44" t="str">
        <f>IF(E16-E15=0,"IS",IF(E18&gt;K18,"S",IF(E18&lt;K18,"T",IF(E18=K18,"U","0"))))</f>
        <v>T</v>
      </c>
      <c r="J19" s="44" t="s">
        <v>268</v>
      </c>
      <c r="K19" s="44" t="str">
        <f>IF(K16-K15=0,"IS",IF(K18&gt;E18,"S",IF(K18&lt;E18,"T",IF(K18=E18,"U","0"))))</f>
        <v>S</v>
      </c>
      <c r="P19" s="44" t="s">
        <v>268</v>
      </c>
      <c r="Q19" s="44" t="str">
        <f>IF(Q16-Q15=0,"IS",IF(Q18&gt;W18,"S",IF(Q18&lt;W18,"T",IF(Q18=W18,"U","0"))))</f>
        <v>S</v>
      </c>
      <c r="R19" s="25"/>
      <c r="S19" s="25"/>
      <c r="T19" s="25"/>
      <c r="U19" s="25"/>
      <c r="V19" s="44" t="s">
        <v>268</v>
      </c>
      <c r="W19" s="44" t="str">
        <f>IF(W16-W15=0,"IS",IF(W18&gt;Q18,"S",IF(W18&lt;Q18,"T",IF(W18=Q18,"U","0"))))</f>
        <v>T</v>
      </c>
      <c r="AB19" s="44" t="s">
        <v>268</v>
      </c>
      <c r="AC19" s="44" t="str">
        <f>IF(AC16-AC15=0,"IS",IF(AC18&gt;AI18,"S",IF(AC18&lt;AI18,"T",IF(AC18=AI18,"U","0"))))</f>
        <v>T</v>
      </c>
      <c r="AD19" s="25"/>
      <c r="AE19" s="25"/>
      <c r="AF19" s="25"/>
      <c r="AG19" s="25"/>
      <c r="AH19" s="44" t="s">
        <v>268</v>
      </c>
      <c r="AI19" s="44" t="str">
        <f>IF(AI16-AI15=0,"IS",IF(AI18&gt;AC18,"S",IF(AI18&lt;AC18,"T",IF(AI18=AC18,"U","0"))))</f>
        <v>S</v>
      </c>
      <c r="AN19" s="44" t="s">
        <v>268</v>
      </c>
      <c r="AO19" s="44" t="str">
        <f>IF(AO16-AO15=0,"IS",IF(AO18&gt;AU18,"S",IF(AO18&lt;AU18,"T",IF(AO18=AU18,"U","0"))))</f>
        <v>T</v>
      </c>
      <c r="AP19" s="25"/>
      <c r="AQ19" s="25"/>
      <c r="AR19" s="25"/>
      <c r="AS19" s="25"/>
      <c r="AT19" s="44" t="s">
        <v>268</v>
      </c>
      <c r="AU19" s="44" t="str">
        <f>IF(AU16-AU15=0,"IS",IF(AU18&gt;AO18,"S",IF(AU18&lt;AO18,"T",IF(AU18=AO18,"U","0"))))</f>
        <v>S</v>
      </c>
      <c r="AZ19" s="44" t="s">
        <v>268</v>
      </c>
      <c r="BA19" s="44" t="str">
        <f>IF(BA16-BA15=0,"IS",IF(BA18&gt;BG18,"S",IF(BA18&lt;BG18,"T",IF(BA18=BG18,"U","0"))))</f>
        <v>S</v>
      </c>
      <c r="BB19" s="25"/>
      <c r="BC19" s="25"/>
      <c r="BD19" s="25"/>
      <c r="BE19" s="25"/>
      <c r="BF19" s="44" t="s">
        <v>268</v>
      </c>
      <c r="BG19" s="44" t="str">
        <f>IF(BG16-BG15=0,"IS",IF(BG18&gt;BA18,"S",IF(BG18&lt;BA18,"T",IF(BG18=BA18,"U","0"))))</f>
        <v>T</v>
      </c>
    </row>
    <row r="20" spans="1:59" ht="16" thickBot="1"/>
    <row r="21" spans="1:59" ht="27" thickBot="1">
      <c r="A21" s="38" t="s">
        <v>78</v>
      </c>
      <c r="B21" s="39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  <c r="AF21" s="39"/>
      <c r="AG21" s="39"/>
      <c r="AH21" s="39"/>
      <c r="AI21" s="39"/>
      <c r="AJ21" s="39"/>
      <c r="AK21" s="39"/>
      <c r="AL21" s="39"/>
      <c r="AM21" s="39"/>
      <c r="AN21" s="39"/>
      <c r="AO21" s="39"/>
      <c r="AP21" s="39"/>
      <c r="AQ21" s="39"/>
      <c r="AR21" s="39"/>
      <c r="AS21" s="39"/>
      <c r="AT21" s="39"/>
      <c r="AU21" s="39"/>
      <c r="AV21" s="39"/>
      <c r="AW21" s="39"/>
      <c r="AX21" s="39"/>
      <c r="AY21" s="39"/>
      <c r="AZ21" s="39"/>
      <c r="BA21" s="39"/>
      <c r="BB21" s="39"/>
      <c r="BC21" s="39"/>
      <c r="BD21" s="39"/>
      <c r="BE21" s="39"/>
      <c r="BF21" s="39"/>
      <c r="BG21" s="42"/>
    </row>
    <row r="22" spans="1:59" ht="21">
      <c r="A22" s="24" t="s">
        <v>65</v>
      </c>
      <c r="B22" s="31"/>
      <c r="C22" s="31"/>
      <c r="D22" s="31"/>
      <c r="E22" s="31"/>
      <c r="F22" s="31"/>
      <c r="G22" s="31"/>
      <c r="H22" s="31"/>
      <c r="I22" s="31"/>
      <c r="J22" s="31"/>
      <c r="K22" s="32"/>
      <c r="L22" s="40"/>
      <c r="M22" s="24" t="s">
        <v>66</v>
      </c>
      <c r="N22" s="31"/>
      <c r="O22" s="31"/>
      <c r="P22" s="31"/>
      <c r="Q22" s="31"/>
      <c r="R22" s="31"/>
      <c r="S22" s="31"/>
      <c r="T22" s="31"/>
      <c r="U22" s="31"/>
      <c r="V22" s="31"/>
      <c r="W22" s="32"/>
      <c r="X22" s="40"/>
      <c r="Y22" s="24" t="s">
        <v>67</v>
      </c>
      <c r="Z22" s="31"/>
      <c r="AA22" s="31"/>
      <c r="AB22" s="31"/>
      <c r="AC22" s="31"/>
      <c r="AD22" s="31"/>
      <c r="AE22" s="31"/>
      <c r="AF22" s="31"/>
      <c r="AG22" s="31"/>
      <c r="AH22" s="31"/>
      <c r="AI22" s="32"/>
      <c r="AJ22" s="40"/>
      <c r="AK22" s="24" t="s">
        <v>68</v>
      </c>
      <c r="AL22" s="31"/>
      <c r="AM22" s="31"/>
      <c r="AN22" s="31"/>
      <c r="AO22" s="31"/>
      <c r="AP22" s="31"/>
      <c r="AQ22" s="31"/>
      <c r="AR22" s="31"/>
      <c r="AS22" s="31"/>
      <c r="AT22" s="31"/>
      <c r="AU22" s="32"/>
      <c r="AV22" s="40"/>
      <c r="AW22" s="24" t="s">
        <v>69</v>
      </c>
      <c r="AX22" s="31"/>
      <c r="AY22" s="31"/>
      <c r="AZ22" s="31"/>
      <c r="BA22" s="31"/>
      <c r="BB22" s="31"/>
      <c r="BC22" s="31"/>
      <c r="BD22" s="31"/>
      <c r="BE22" s="31"/>
      <c r="BF22" s="31"/>
      <c r="BG22" s="32"/>
    </row>
    <row r="23" spans="1:59" ht="18">
      <c r="A23" s="33" t="s">
        <v>2</v>
      </c>
      <c r="B23" s="386" t="s">
        <v>64</v>
      </c>
      <c r="C23" s="386"/>
      <c r="D23" s="27"/>
      <c r="E23" s="27"/>
      <c r="F23" s="27"/>
      <c r="G23" s="34" t="s">
        <v>13</v>
      </c>
      <c r="H23" s="386" t="s">
        <v>31</v>
      </c>
      <c r="I23" s="386"/>
      <c r="J23" s="27"/>
      <c r="K23" s="35"/>
      <c r="L23" s="40"/>
      <c r="M23" s="33" t="s">
        <v>2</v>
      </c>
      <c r="N23" s="386" t="s">
        <v>12</v>
      </c>
      <c r="O23" s="386"/>
      <c r="P23" s="27"/>
      <c r="Q23" s="27"/>
      <c r="R23" s="27"/>
      <c r="S23" s="34" t="s">
        <v>13</v>
      </c>
      <c r="T23" s="386" t="s">
        <v>25</v>
      </c>
      <c r="U23" s="386"/>
      <c r="V23" s="27"/>
      <c r="W23" s="35"/>
      <c r="X23" s="40"/>
      <c r="Y23" s="33" t="s">
        <v>2</v>
      </c>
      <c r="Z23" s="386" t="s">
        <v>11</v>
      </c>
      <c r="AA23" s="386"/>
      <c r="AB23" s="27"/>
      <c r="AC23" s="27"/>
      <c r="AD23" s="27"/>
      <c r="AE23" s="34" t="s">
        <v>13</v>
      </c>
      <c r="AF23" s="386" t="s">
        <v>27</v>
      </c>
      <c r="AG23" s="386"/>
      <c r="AH23" s="27"/>
      <c r="AI23" s="35"/>
      <c r="AJ23" s="40"/>
      <c r="AK23" s="33" t="s">
        <v>2</v>
      </c>
      <c r="AL23" s="386" t="s">
        <v>26</v>
      </c>
      <c r="AM23" s="386"/>
      <c r="AN23" s="27"/>
      <c r="AO23" s="27"/>
      <c r="AP23" s="27"/>
      <c r="AQ23" s="34" t="s">
        <v>13</v>
      </c>
      <c r="AR23" s="386" t="s">
        <v>30</v>
      </c>
      <c r="AS23" s="386"/>
      <c r="AT23" s="27"/>
      <c r="AU23" s="35"/>
      <c r="AV23" s="40"/>
      <c r="AW23" s="33" t="s">
        <v>2</v>
      </c>
      <c r="AX23" s="386" t="s">
        <v>70</v>
      </c>
      <c r="AY23" s="386"/>
      <c r="AZ23" s="27"/>
      <c r="BA23" s="27"/>
      <c r="BB23" s="27"/>
      <c r="BC23" s="34" t="s">
        <v>13</v>
      </c>
      <c r="BD23" s="386" t="s">
        <v>32</v>
      </c>
      <c r="BE23" s="386"/>
      <c r="BF23" s="27"/>
      <c r="BG23" s="35"/>
    </row>
    <row r="24" spans="1:59" ht="16" thickBot="1">
      <c r="A24" s="36"/>
      <c r="B24" s="27"/>
      <c r="C24" s="27"/>
      <c r="D24" s="27"/>
      <c r="E24" s="27"/>
      <c r="F24" s="27"/>
      <c r="G24" s="27"/>
      <c r="H24" s="27"/>
      <c r="I24" s="27"/>
      <c r="J24" s="27"/>
      <c r="K24" s="35"/>
      <c r="L24" s="40"/>
      <c r="M24" s="36"/>
      <c r="N24" s="27"/>
      <c r="O24" s="27"/>
      <c r="P24" s="27"/>
      <c r="Q24" s="27"/>
      <c r="R24" s="27"/>
      <c r="S24" s="27"/>
      <c r="T24" s="27"/>
      <c r="U24" s="27"/>
      <c r="V24" s="27"/>
      <c r="W24" s="35"/>
      <c r="X24" s="40"/>
      <c r="Y24" s="36"/>
      <c r="Z24" s="27"/>
      <c r="AA24" s="27"/>
      <c r="AB24" s="27"/>
      <c r="AC24" s="27"/>
      <c r="AD24" s="27"/>
      <c r="AE24" s="27"/>
      <c r="AF24" s="27"/>
      <c r="AG24" s="27"/>
      <c r="AH24" s="27"/>
      <c r="AI24" s="35"/>
      <c r="AJ24" s="40"/>
      <c r="AK24" s="36"/>
      <c r="AL24" s="27"/>
      <c r="AM24" s="27"/>
      <c r="AN24" s="27"/>
      <c r="AO24" s="27"/>
      <c r="AP24" s="27"/>
      <c r="AQ24" s="27"/>
      <c r="AR24" s="27"/>
      <c r="AS24" s="27"/>
      <c r="AT24" s="27"/>
      <c r="AU24" s="35"/>
      <c r="AV24" s="40"/>
      <c r="AW24" s="36"/>
      <c r="AX24" s="27"/>
      <c r="AY24" s="27"/>
      <c r="AZ24" s="27"/>
      <c r="BA24" s="27"/>
      <c r="BB24" s="27"/>
      <c r="BC24" s="27"/>
      <c r="BD24" s="27"/>
      <c r="BE24" s="27"/>
      <c r="BF24" s="27"/>
      <c r="BG24" s="35"/>
    </row>
    <row r="25" spans="1:59" ht="16" thickBot="1">
      <c r="A25" s="3" t="s">
        <v>3</v>
      </c>
      <c r="B25" s="4" t="s">
        <v>4</v>
      </c>
      <c r="C25" s="17" t="s">
        <v>5</v>
      </c>
      <c r="D25" s="17" t="s">
        <v>6</v>
      </c>
      <c r="E25" s="4" t="s">
        <v>7</v>
      </c>
      <c r="F25" s="27"/>
      <c r="G25" s="3" t="s">
        <v>3</v>
      </c>
      <c r="H25" s="4" t="s">
        <v>4</v>
      </c>
      <c r="I25" s="340" t="s">
        <v>5</v>
      </c>
      <c r="J25" s="340" t="s">
        <v>6</v>
      </c>
      <c r="K25" s="4" t="s">
        <v>7</v>
      </c>
      <c r="L25" s="40"/>
      <c r="M25" s="3" t="s">
        <v>3</v>
      </c>
      <c r="N25" s="4" t="s">
        <v>4</v>
      </c>
      <c r="O25" s="17" t="s">
        <v>5</v>
      </c>
      <c r="P25" s="17" t="s">
        <v>6</v>
      </c>
      <c r="Q25" s="4" t="s">
        <v>7</v>
      </c>
      <c r="R25" s="27"/>
      <c r="S25" s="3" t="s">
        <v>3</v>
      </c>
      <c r="T25" s="4" t="s">
        <v>4</v>
      </c>
      <c r="U25" s="17" t="s">
        <v>5</v>
      </c>
      <c r="V25" s="17" t="s">
        <v>6</v>
      </c>
      <c r="W25" s="4" t="s">
        <v>7</v>
      </c>
      <c r="X25" s="40"/>
      <c r="Y25" s="3" t="s">
        <v>3</v>
      </c>
      <c r="Z25" s="4" t="s">
        <v>4</v>
      </c>
      <c r="AA25" s="340" t="s">
        <v>5</v>
      </c>
      <c r="AB25" s="340" t="s">
        <v>6</v>
      </c>
      <c r="AC25" s="4" t="s">
        <v>7</v>
      </c>
      <c r="AD25" s="27"/>
      <c r="AE25" s="3" t="s">
        <v>3</v>
      </c>
      <c r="AF25" s="4" t="s">
        <v>4</v>
      </c>
      <c r="AG25" s="17" t="s">
        <v>5</v>
      </c>
      <c r="AH25" s="17" t="s">
        <v>6</v>
      </c>
      <c r="AI25" s="4" t="s">
        <v>7</v>
      </c>
      <c r="AJ25" s="40"/>
      <c r="AK25" s="3" t="s">
        <v>3</v>
      </c>
      <c r="AL25" s="4" t="s">
        <v>4</v>
      </c>
      <c r="AM25" s="17" t="s">
        <v>5</v>
      </c>
      <c r="AN25" s="17" t="s">
        <v>6</v>
      </c>
      <c r="AO25" s="4" t="s">
        <v>7</v>
      </c>
      <c r="AP25" s="27"/>
      <c r="AQ25" s="3" t="s">
        <v>3</v>
      </c>
      <c r="AR25" s="4" t="s">
        <v>4</v>
      </c>
      <c r="AS25" s="17" t="s">
        <v>5</v>
      </c>
      <c r="AT25" s="17" t="s">
        <v>6</v>
      </c>
      <c r="AU25" s="4" t="s">
        <v>7</v>
      </c>
      <c r="AV25" s="40"/>
      <c r="AW25" s="3" t="s">
        <v>3</v>
      </c>
      <c r="AX25" s="4" t="s">
        <v>4</v>
      </c>
      <c r="AY25" s="17" t="s">
        <v>5</v>
      </c>
      <c r="AZ25" s="17" t="s">
        <v>6</v>
      </c>
      <c r="BA25" s="4" t="s">
        <v>7</v>
      </c>
      <c r="BB25" s="27"/>
      <c r="BC25" s="3" t="s">
        <v>3</v>
      </c>
      <c r="BD25" s="4" t="s">
        <v>4</v>
      </c>
      <c r="BE25" s="17" t="s">
        <v>5</v>
      </c>
      <c r="BF25" s="17" t="s">
        <v>6</v>
      </c>
      <c r="BG25" s="4" t="s">
        <v>7</v>
      </c>
    </row>
    <row r="26" spans="1:59">
      <c r="A26" s="47" t="str">
        <f>IF(B23="Normo Slipestasjon",'Tellere og summer'!$A$3,IF(B23="Glamox",'Tellere og summer'!$A$13,IF(B23="Molde Kommune",'Tellere og summer'!$A$23,IF(B23="Rørlegger 1",'Tellere og summer'!$A$33,IF(B23="TietoEVRY",'Tellere og summer'!$A$43,IF(B23="Danielsen å i",'Tellere og summer'!$A$53,IF(B23="Panorama Turkeys",'Tellere og summer'!$A$63,IF(B23="Team Fuglset",'Tellere og summer'!$A$73,IF(B23="Istad Strikers",'Tellere og summer'!$A$83,IF(B23="Ytre Bowlinglag",'Tellere og summer'!$A$93,"NA"))))))))))</f>
        <v>Kjell Thorsrudhagen</v>
      </c>
      <c r="B26" s="5">
        <v>149</v>
      </c>
      <c r="C26" s="338"/>
      <c r="D26" s="5">
        <v>155</v>
      </c>
      <c r="E26" s="7">
        <f>SUM(B26:D26)</f>
        <v>304</v>
      </c>
      <c r="F26" s="27"/>
      <c r="G26" s="47" t="str">
        <f>IF(H23="Normo Slipestasjon",'Tellere og summer'!$A$3,IF(H23="Glamox",'Tellere og summer'!$A$13,IF(H23="Molde Kommune",'Tellere og summer'!$A$23,IF(H23="Rørlegger 1",'Tellere og summer'!$A$33,IF(H23="TietoEVRY",'Tellere og summer'!$A$43,IF(H23="Danielsen å i",'Tellere og summer'!$A$53,IF(H23="Panorama Turkeys",'Tellere og summer'!$A$63,IF(H23="Team Fuglset",'Tellere og summer'!$A$73,IF(H23="Istad Strikers",'Tellere og summer'!$A$83,IF(H23="Ytre Bowlinglag",'Tellere og summer'!$A$93,"NA"))))))))))</f>
        <v>Amund Vaagen</v>
      </c>
      <c r="H26" s="5">
        <v>179</v>
      </c>
      <c r="I26" s="338">
        <v>169</v>
      </c>
      <c r="J26" s="5">
        <v>192</v>
      </c>
      <c r="K26" s="7">
        <f>SUM(H26:J26)</f>
        <v>540</v>
      </c>
      <c r="L26" s="40"/>
      <c r="M26" s="47" t="str">
        <f>IF(N23="Normo Slipestasjon",'Tellere og summer'!$A$3,IF(N23="Glamox",'Tellere og summer'!$A$13,IF(N23="Molde Kommune",'Tellere og summer'!$A$23,IF(N23="Rørlegger 1",'Tellere og summer'!$A$33,IF(N23="TietoEVRY",'Tellere og summer'!$A$43,IF(N23="Danielsen å i",'Tellere og summer'!$A$53,IF(N23="Panorama Turkeys",'Tellere og summer'!$A$63,IF(N23="Team Fuglset",'Tellere og summer'!$A$73,IF(N23="Istad Strikers",'Tellere og summer'!$A$83,IF(N23="Ytre Bowlinglag",'Tellere og summer'!$A$93,"NA"))))))))))</f>
        <v>Paul Boyle</v>
      </c>
      <c r="N26" s="5">
        <v>164</v>
      </c>
      <c r="O26" s="338">
        <v>151</v>
      </c>
      <c r="P26" s="5">
        <v>168</v>
      </c>
      <c r="Q26" s="7">
        <f>SUM(N26:P26)</f>
        <v>483</v>
      </c>
      <c r="R26" s="27"/>
      <c r="S26" s="47" t="str">
        <f>IF(T23="Normo Slipestasjon",'Tellere og summer'!$A$3,IF(T23="Glamox",'Tellere og summer'!$A$13,IF(T23="Molde Kommune",'Tellere og summer'!$A$23,IF(T23="Rørlegger 1",'Tellere og summer'!$A$33,IF(T23="TietoEVRY",'Tellere og summer'!$A$43,IF(T23="Danielsen å i",'Tellere og summer'!$A$53,IF(T23="Panorama Turkeys",'Tellere og summer'!$A$63,IF(T23="Team Fuglset",'Tellere og summer'!$A$73,IF(T23="Istad Strikers",'Tellere og summer'!$A$83,IF(T23="Ytre Bowlinglag",'Tellere og summer'!$A$93,"NA"))))))))))</f>
        <v>Gerd Norunn Nygård</v>
      </c>
      <c r="T26" s="5"/>
      <c r="U26" s="18"/>
      <c r="V26" s="5">
        <v>109</v>
      </c>
      <c r="W26" s="7">
        <f>SUM(T26:V26)</f>
        <v>109</v>
      </c>
      <c r="X26" s="40"/>
      <c r="Y26" s="47" t="str">
        <f>IF(Z23="Normo Slipestasjon",'Tellere og summer'!$A$3,IF(Z23="Glamox",'Tellere og summer'!$A$13,IF(Z23="Molde Kommune",'Tellere og summer'!$A$23,IF(Z23="Rørlegger 1",'Tellere og summer'!$A$33,IF(Z23="TietoEVRY",'Tellere og summer'!$A$43,IF(Z23="Danielsen å i",'Tellere og summer'!$A$53,IF(Z23="Panorama Turkeys",'Tellere og summer'!$A$63,IF(Z23="Team Fuglset",'Tellere og summer'!$A$73,IF(Z23="Istad Strikers",'Tellere og summer'!$A$83,IF(Z23="Ytre Bowlinglag",'Tellere og summer'!$A$93,"NA"))))))))))</f>
        <v>Asbjørn Toft</v>
      </c>
      <c r="Z26" s="5">
        <v>164</v>
      </c>
      <c r="AA26" s="338">
        <v>147</v>
      </c>
      <c r="AB26" s="5">
        <v>121</v>
      </c>
      <c r="AC26" s="7">
        <f>SUM(Z26:AB26)</f>
        <v>432</v>
      </c>
      <c r="AD26" s="27"/>
      <c r="AE26" s="47" t="str">
        <f>IF(AF23="Normo Slipestasjon",'Tellere og summer'!$A$3,IF(AF23="Glamox",'Tellere og summer'!$A$13,IF(AF23="Molde Kommune",'Tellere og summer'!$A$23,IF(AF23="Rørlegger 1",'Tellere og summer'!$A$33,IF(AF23="TietoEVRY",'Tellere og summer'!$A$43,IF(AF23="Danielsen å i",'Tellere og summer'!$A$53,IF(AF23="Panorama Turkeys",'Tellere og summer'!$A$63,IF(AF23="Team Fuglset",'Tellere og summer'!$A$73,IF(AF23="Istad Strikers",'Tellere og summer'!$A$83,IF(AF23="Ytre Bowlinglag",'Tellere og summer'!$A$93,"NA"))))))))))</f>
        <v>Svein Erik Jenset</v>
      </c>
      <c r="AF26" s="5"/>
      <c r="AG26" s="18"/>
      <c r="AH26" s="5"/>
      <c r="AI26" s="7">
        <f>SUM(AF26:AH26)</f>
        <v>0</v>
      </c>
      <c r="AJ26" s="40"/>
      <c r="AK26" s="47" t="str">
        <f>IF(AL23="Normo Slipestasjon",'Tellere og summer'!$A$3,IF(AL23="Glamox",'Tellere og summer'!$A$13,IF(AL23="Molde Kommune",'Tellere og summer'!$A$23,IF(AL23="Rørlegger 1",'Tellere og summer'!$A$33,IF(AL23="TietoEVRY",'Tellere og summer'!$A$43,IF(AL23="Danielsen å i",'Tellere og summer'!$A$53,IF(AL23="Panorama Turkeys",'Tellere og summer'!$A$63,IF(AL23="Team Fuglset",'Tellere og summer'!$A$73,IF(AL23="Istad Strikers",'Tellere og summer'!$A$83,IF(AL23="Ytre Bowlinglag",'Tellere og summer'!$A$93,"NA"))))))))))</f>
        <v>Arnfinn Lange</v>
      </c>
      <c r="AL26" s="5">
        <v>104</v>
      </c>
      <c r="AM26" s="18">
        <v>129</v>
      </c>
      <c r="AN26" s="5">
        <v>139</v>
      </c>
      <c r="AO26" s="7">
        <f>SUM(AL26:AN26)</f>
        <v>372</v>
      </c>
      <c r="AP26" s="27"/>
      <c r="AQ26" s="47" t="str">
        <f>IF(AR23="Normo Slipestasjon",'Tellere og summer'!$A$3,IF(AR23="Glamox",'Tellere og summer'!$A$13,IF(AR23="Molde Kommune",'Tellere og summer'!$A$23,IF(AR23="Rørlegger 1",'Tellere og summer'!$A$33,IF(AR23="TietoEVRY",'Tellere og summer'!$A$43,IF(AR23="Danielsen å i",'Tellere og summer'!$A$53,IF(AR23="Panorama Turkeys",'Tellere og summer'!$A$63,IF(AR23="Team Fuglset",'Tellere og summer'!$A$73,IF(AR23="Istad Strikers",'Tellere og summer'!$A$83,IF(AR23="Ytre Bowlinglag",'Tellere og summer'!$A$93,"NA"))))))))))</f>
        <v>Arne Ytterhaug</v>
      </c>
      <c r="AR26" s="5">
        <v>129</v>
      </c>
      <c r="AS26" s="18">
        <v>131</v>
      </c>
      <c r="AT26" s="5">
        <v>223</v>
      </c>
      <c r="AU26" s="7">
        <f>SUM(AR26:AT26)</f>
        <v>483</v>
      </c>
      <c r="AV26" s="40"/>
      <c r="AW26" s="47" t="str">
        <f>IF(AX23="Normo Slipestasjon",'Tellere og summer'!$A$3,IF(AX23="Glamox",'Tellere og summer'!$A$13,IF(AX23="Molde Kommune",'Tellere og summer'!$A$23,IF(AX23="Rørlegger 1",'Tellere og summer'!$A$33,IF(AX23="TietoEVRY",'Tellere og summer'!$A$43,IF(AX23="Danielsen å i",'Tellere og summer'!$A$53,IF(AX23="Panorama Turkeys",'Tellere og summer'!$A$63,IF(AX23="Team Fuglset",'Tellere og summer'!$A$73,IF(AX23="Istad Strikers",'Tellere og summer'!$A$83,IF(AX23="Ytre Bowlinglag",'Tellere og summer'!$A$93,"NA"))))))))))</f>
        <v>Martin Aarø</v>
      </c>
      <c r="AX26" s="342">
        <v>181</v>
      </c>
      <c r="AY26" s="18">
        <v>190</v>
      </c>
      <c r="AZ26" s="5">
        <v>235</v>
      </c>
      <c r="BA26" s="7">
        <f>SUM(AX26:AZ26)</f>
        <v>606</v>
      </c>
      <c r="BB26" s="27"/>
      <c r="BC26" s="47" t="str">
        <f>IF(BD23="Normo Slipestasjon",'Tellere og summer'!$A$3,IF(BD23="Glamox",'Tellere og summer'!$A$13,IF(BD23="Molde Kommune",'Tellere og summer'!$A$23,IF(BD23="Rørlegger 1",'Tellere og summer'!$A$33,IF(BD23="TietoEVRY",'Tellere og summer'!$A$43,IF(BD23="Danielsen å i",'Tellere og summer'!$A$53,IF(BD23="Panorama Turkeys",'Tellere og summer'!$A$63,IF(BD23="Team Fuglset",'Tellere og summer'!$A$73,IF(BD23="Istad Strikers",'Tellere og summer'!$A$83,IF(BD23="Ytre Bowlinglag",'Tellere og summer'!$A$93,"NA"))))))))))</f>
        <v>Sten-Morten Kjørsvik</v>
      </c>
      <c r="BD26" s="5">
        <v>158</v>
      </c>
      <c r="BE26" s="18">
        <v>123</v>
      </c>
      <c r="BF26" s="5">
        <v>155</v>
      </c>
      <c r="BG26" s="7">
        <f>SUM(BD26:BF26)</f>
        <v>436</v>
      </c>
    </row>
    <row r="27" spans="1:59">
      <c r="A27" s="47" t="str">
        <f>IF(B23="Normo Slipestasjon",'Tellere og summer'!$A$4,IF(B23="Glamox",'Tellere og summer'!$A$14,IF(B23="Molde Kommune",'Tellere og summer'!$A$24,IF(B23="Rørlegger 1",'Tellere og summer'!$A$34,IF(B23="TietoEVRY",'Tellere og summer'!$A$44,IF(B23="Danielsen å i",'Tellere og summer'!$A$54,IF(B23="Panorama Turkeys",'Tellere og summer'!$A$64,IF(B23="Team Fuglset",'Tellere og summer'!$A$74,IF(B23="Istad Strikers",'Tellere og summer'!$A$84,IF(B23="Ytre Bowlinglag",'Tellere og summer'!$A$94,"NA"))))))))))</f>
        <v>Alhild Danielsen</v>
      </c>
      <c r="B27" s="8"/>
      <c r="C27" s="339">
        <v>181</v>
      </c>
      <c r="D27" s="8">
        <v>145</v>
      </c>
      <c r="E27" s="10">
        <f t="shared" ref="E27:E33" si="10">SUM(B27:D27)</f>
        <v>326</v>
      </c>
      <c r="F27" s="27"/>
      <c r="G27" s="47" t="str">
        <f>IF(H23="Normo Slipestasjon",'Tellere og summer'!$A$4,IF(H23="Glamox",'Tellere og summer'!$A$14,IF(H23="Molde Kommune",'Tellere og summer'!$A$24,IF(H23="Rørlegger 1",'Tellere og summer'!$A$34,IF(H23="TietoEVRY",'Tellere og summer'!$A$44,IF(H23="Danielsen å i",'Tellere og summer'!$A$54,IF(H23="Panorama Turkeys",'Tellere og summer'!$A$64,IF(H23="Team Fuglset",'Tellere og summer'!$A$74,IF(H23="Istad Strikers",'Tellere og summer'!$A$84,IF(H23="Ytre Bowlinglag",'Tellere og summer'!$A$94,"NA"))))))))))</f>
        <v>Halvor Vaagen</v>
      </c>
      <c r="H27" s="8">
        <v>175</v>
      </c>
      <c r="I27" s="339">
        <v>157</v>
      </c>
      <c r="J27" s="8">
        <v>137</v>
      </c>
      <c r="K27" s="10">
        <f>SUM(H27:J27)</f>
        <v>469</v>
      </c>
      <c r="L27" s="40"/>
      <c r="M27" s="47" t="str">
        <f>IF(N23="Normo Slipestasjon",'Tellere og summer'!$A$4,IF(N23="Glamox",'Tellere og summer'!$A$14,IF(N23="Molde Kommune",'Tellere og summer'!$A$24,IF(N23="Rørlegger 1",'Tellere og summer'!$A$34,IF(N23="TietoEVRY",'Tellere og summer'!$A$44,IF(N23="Danielsen å i",'Tellere og summer'!$A$54,IF(N23="Panorama Turkeys",'Tellere og summer'!$A$64,IF(N23="Team Fuglset",'Tellere og summer'!$A$74,IF(N23="Istad Strikers",'Tellere og summer'!$A$84,IF(N23="Ytre Bowlinglag",'Tellere og summer'!$A$94,"NA"))))))))))</f>
        <v>Rikard Nerland</v>
      </c>
      <c r="N27" s="8">
        <v>147</v>
      </c>
      <c r="O27" s="339">
        <v>193</v>
      </c>
      <c r="P27" s="8">
        <v>166</v>
      </c>
      <c r="Q27" s="10">
        <f t="shared" ref="Q27:Q33" si="11">SUM(N27:P27)</f>
        <v>506</v>
      </c>
      <c r="R27" s="27"/>
      <c r="S27" s="47" t="str">
        <f>IF(T23="Normo Slipestasjon",'Tellere og summer'!$A$4,IF(T23="Glamox",'Tellere og summer'!$A$14,IF(T23="Molde Kommune",'Tellere og summer'!$A$24,IF(T23="Rørlegger 1",'Tellere og summer'!$A$34,IF(T23="TietoEVRY",'Tellere og summer'!$A$44,IF(T23="Danielsen å i",'Tellere og summer'!$A$54,IF(T23="Panorama Turkeys",'Tellere og summer'!$A$64,IF(T23="Team Fuglset",'Tellere og summer'!$A$74,IF(T23="Istad Strikers",'Tellere og summer'!$A$84,IF(T23="Ytre Bowlinglag",'Tellere og summer'!$A$94,"NA"))))))))))</f>
        <v>Ole Østigård</v>
      </c>
      <c r="T27" s="8">
        <v>134</v>
      </c>
      <c r="U27" s="19">
        <v>176</v>
      </c>
      <c r="V27" s="8">
        <v>140</v>
      </c>
      <c r="W27" s="10">
        <f t="shared" ref="W27:W33" si="12">SUM(T27:V27)</f>
        <v>450</v>
      </c>
      <c r="X27" s="40"/>
      <c r="Y27" s="47" t="str">
        <f>IF(Z23="Normo Slipestasjon",'Tellere og summer'!$A$4,IF(Z23="Glamox",'Tellere og summer'!$A$14,IF(Z23="Molde Kommune",'Tellere og summer'!$A$24,IF(Z23="Rørlegger 1",'Tellere og summer'!$A$34,IF(Z23="TietoEVRY",'Tellere og summer'!$A$44,IF(Z23="Danielsen å i",'Tellere og summer'!$A$54,IF(Z23="Panorama Turkeys",'Tellere og summer'!$A$64,IF(Z23="Team Fuglset",'Tellere og summer'!$A$74,IF(Z23="Istad Strikers",'Tellere og summer'!$A$84,IF(Z23="Ytre Bowlinglag",'Tellere og summer'!$A$94,"NA"))))))))))</f>
        <v>Tormod Kleppe</v>
      </c>
      <c r="Z27" s="8">
        <v>107</v>
      </c>
      <c r="AA27" s="339">
        <v>69</v>
      </c>
      <c r="AB27" s="8">
        <v>111</v>
      </c>
      <c r="AC27" s="10">
        <f t="shared" ref="AC27:AC33" si="13">SUM(Z27:AB27)</f>
        <v>287</v>
      </c>
      <c r="AD27" s="27"/>
      <c r="AE27" s="47" t="str">
        <f>IF(AF23="Normo Slipestasjon",'Tellere og summer'!$A$4,IF(AF23="Glamox",'Tellere og summer'!$A$14,IF(AF23="Molde Kommune",'Tellere og summer'!$A$24,IF(AF23="Rørlegger 1",'Tellere og summer'!$A$34,IF(AF23="TietoEVRY",'Tellere og summer'!$A$44,IF(AF23="Danielsen å i",'Tellere og summer'!$A$54,IF(AF23="Panorama Turkeys",'Tellere og summer'!$A$64,IF(AF23="Team Fuglset",'Tellere og summer'!$A$74,IF(AF23="Istad Strikers",'Tellere og summer'!$A$84,IF(AF23="Ytre Bowlinglag",'Tellere og summer'!$A$94,"NA"))))))))))</f>
        <v>Øystein Lervik</v>
      </c>
      <c r="AF27" s="8"/>
      <c r="AG27" s="19"/>
      <c r="AH27" s="8"/>
      <c r="AI27" s="10">
        <f t="shared" ref="AI27:AI33" si="14">SUM(AF27:AH27)</f>
        <v>0</v>
      </c>
      <c r="AJ27" s="40"/>
      <c r="AK27" s="47" t="str">
        <f>IF(AL23="Normo Slipestasjon",'Tellere og summer'!$A$4,IF(AL23="Glamox",'Tellere og summer'!$A$14,IF(AL23="Molde Kommune",'Tellere og summer'!$A$24,IF(AL23="Rørlegger 1",'Tellere og summer'!$A$34,IF(AL23="TietoEVRY",'Tellere og summer'!$A$44,IF(AL23="Danielsen å i",'Tellere og summer'!$A$54,IF(AL23="Panorama Turkeys",'Tellere og summer'!$A$64,IF(AL23="Team Fuglset",'Tellere og summer'!$A$74,IF(AL23="Istad Strikers",'Tellere og summer'!$A$84,IF(AL23="Ytre Bowlinglag",'Tellere og summer'!$A$94,"NA"))))))))))</f>
        <v>Billy Williams</v>
      </c>
      <c r="AL27" s="8">
        <v>138</v>
      </c>
      <c r="AM27" s="19">
        <v>105</v>
      </c>
      <c r="AN27" s="8">
        <v>137</v>
      </c>
      <c r="AO27" s="10">
        <f t="shared" ref="AO27:AO33" si="15">SUM(AL27:AN27)</f>
        <v>380</v>
      </c>
      <c r="AP27" s="27"/>
      <c r="AQ27" s="47" t="str">
        <f>IF(AR23="Normo Slipestasjon",'Tellere og summer'!$A$4,IF(AR23="Glamox",'Tellere og summer'!$A$14,IF(AR23="Molde Kommune",'Tellere og summer'!$A$24,IF(AR23="Rørlegger 1",'Tellere og summer'!$A$34,IF(AR23="TietoEVRY",'Tellere og summer'!$A$44,IF(AR23="Danielsen å i",'Tellere og summer'!$A$54,IF(AR23="Panorama Turkeys",'Tellere og summer'!$A$64,IF(AR23="Team Fuglset",'Tellere og summer'!$A$74,IF(AR23="Istad Strikers",'Tellere og summer'!$A$84,IF(AR23="Ytre Bowlinglag",'Tellere og summer'!$A$94,"NA"))))))))))</f>
        <v>Magne Farstadvoll</v>
      </c>
      <c r="AR27" s="8"/>
      <c r="AS27" s="19"/>
      <c r="AT27" s="8"/>
      <c r="AU27" s="10">
        <f t="shared" ref="AU27:AU33" si="16">SUM(AR27:AT27)</f>
        <v>0</v>
      </c>
      <c r="AV27" s="40"/>
      <c r="AW27" s="47" t="str">
        <f>IF(AX23="Normo Slipestasjon",'Tellere og summer'!$A$4,IF(AX23="Glamox",'Tellere og summer'!$A$14,IF(AX23="Molde Kommune",'Tellere og summer'!$A$24,IF(AX23="Rørlegger 1",'Tellere og summer'!$A$34,IF(AX23="TietoEVRY",'Tellere og summer'!$A$44,IF(AX23="Danielsen å i",'Tellere og summer'!$A$54,IF(AX23="Panorama Turkeys",'Tellere og summer'!$A$64,IF(AX23="Team Fuglset",'Tellere og summer'!$A$74,IF(AX23="Istad Strikers",'Tellere og summer'!$A$84,IF(AX23="Ytre Bowlinglag",'Tellere og summer'!$A$94,"NA"))))))))))</f>
        <v>Jamie Sagstuen</v>
      </c>
      <c r="AX27" s="8"/>
      <c r="AY27" s="19"/>
      <c r="AZ27" s="8"/>
      <c r="BA27" s="10">
        <f t="shared" ref="BA27:BA33" si="17">SUM(AX27:AZ27)</f>
        <v>0</v>
      </c>
      <c r="BB27" s="27"/>
      <c r="BC27" s="47" t="str">
        <f>IF(BD23="Normo Slipestasjon",'Tellere og summer'!$A$4,IF(BD23="Glamox",'Tellere og summer'!$A$14,IF(BD23="Molde Kommune",'Tellere og summer'!$A$24,IF(BD23="Rørlegger 1",'Tellere og summer'!$A$34,IF(BD23="TietoEVRY",'Tellere og summer'!$A$44,IF(BD23="Danielsen å i",'Tellere og summer'!$A$54,IF(BD23="Panorama Turkeys",'Tellere og summer'!$A$64,IF(BD23="Team Fuglset",'Tellere og summer'!$A$74,IF(BD23="Istad Strikers",'Tellere og summer'!$A$84,IF(BD23="Ytre Bowlinglag",'Tellere og summer'!$A$94,"NA"))))))))))</f>
        <v>Lars Brian Taylor</v>
      </c>
      <c r="BD27" s="8"/>
      <c r="BE27" s="19"/>
      <c r="BF27" s="8"/>
      <c r="BG27" s="10">
        <f t="shared" ref="BG27:BG33" si="18">SUM(BD27:BF27)</f>
        <v>0</v>
      </c>
    </row>
    <row r="28" spans="1:59">
      <c r="A28" s="47" t="str">
        <f>IF(B23="Normo Slipestasjon",'Tellere og summer'!$A$5,IF(B23="Glamox",'Tellere og summer'!$A$15,IF(B23="Molde Kommune",'Tellere og summer'!$A$25,IF(B23="Rørlegger 1",'Tellere og summer'!$A$35,IF(B23="TietoEVRY",'Tellere og summer'!$A$45,IF(B23="Danielsen å i",'Tellere og summer'!$A$55,IF(B23="Panorama Turkeys",'Tellere og summer'!$A$65,IF(B23="Team Fuglset",'Tellere og summer'!$A$75,IF(B23="Istad Strikers",'Tellere og summer'!$A$85,IF(B23="Ytre Bowlinglag",'Tellere og summer'!$A$95,"NA"))))))))))</f>
        <v>Grethe Danielsen</v>
      </c>
      <c r="B28" s="8">
        <v>225</v>
      </c>
      <c r="C28" s="339">
        <v>180</v>
      </c>
      <c r="D28" s="8">
        <v>186</v>
      </c>
      <c r="E28" s="10">
        <f t="shared" si="10"/>
        <v>591</v>
      </c>
      <c r="F28" s="27"/>
      <c r="G28" s="47" t="str">
        <f>IF(H23="Normo Slipestasjon",'Tellere og summer'!$A$5,IF(H23="Glamox",'Tellere og summer'!$A$15,IF(H23="Molde Kommune",'Tellere og summer'!$A$25,IF(H23="Rørlegger 1",'Tellere og summer'!$A$35,IF(H23="TietoEVRY",'Tellere og summer'!$A$45,IF(H23="Danielsen å i",'Tellere og summer'!$A$55,IF(H23="Panorama Turkeys",'Tellere og summer'!$A$65,IF(H23="Team Fuglset",'Tellere og summer'!$A$75,IF(H23="Istad Strikers",'Tellere og summer'!$A$85,IF(H23="Ytre Bowlinglag",'Tellere og summer'!$A$95,"NA"))))))))))</f>
        <v>Jarle Endreplass</v>
      </c>
      <c r="H28" s="8"/>
      <c r="I28" s="339"/>
      <c r="J28" s="8"/>
      <c r="K28" s="10">
        <f t="shared" ref="K28:K33" si="19">SUM(H28:J28)</f>
        <v>0</v>
      </c>
      <c r="L28" s="40"/>
      <c r="M28" s="47" t="str">
        <f>IF(N23="Normo Slipestasjon",'Tellere og summer'!$A$5,IF(N23="Glamox",'Tellere og summer'!$A$15,IF(N23="Molde Kommune",'Tellere og summer'!$A$25,IF(N23="Rørlegger 1",'Tellere og summer'!$A$35,IF(N23="TietoEVRY",'Tellere og summer'!$A$45,IF(N23="Danielsen å i",'Tellere og summer'!$A$55,IF(N23="Panorama Turkeys",'Tellere og summer'!$A$65,IF(N23="Team Fuglset",'Tellere og summer'!$A$75,IF(N23="Istad Strikers",'Tellere og summer'!$A$85,IF(N23="Ytre Bowlinglag",'Tellere og summer'!$A$95,"NA"))))))))))</f>
        <v>Christian Pascal</v>
      </c>
      <c r="N28" s="8">
        <v>176</v>
      </c>
      <c r="O28" s="339">
        <v>175</v>
      </c>
      <c r="P28" s="8">
        <v>104</v>
      </c>
      <c r="Q28" s="10">
        <f t="shared" si="11"/>
        <v>455</v>
      </c>
      <c r="R28" s="27"/>
      <c r="S28" s="47" t="str">
        <f>IF(T23="Normo Slipestasjon",'Tellere og summer'!$A$5,IF(T23="Glamox",'Tellere og summer'!$A$15,IF(T23="Molde Kommune",'Tellere og summer'!$A$25,IF(T23="Rørlegger 1",'Tellere og summer'!$A$35,IF(T23="TietoEVRY",'Tellere og summer'!$A$45,IF(T23="Danielsen å i",'Tellere og summer'!$A$55,IF(T23="Panorama Turkeys",'Tellere og summer'!$A$65,IF(T23="Team Fuglset",'Tellere og summer'!$A$75,IF(T23="Istad Strikers",'Tellere og summer'!$A$85,IF(T23="Ytre Bowlinglag",'Tellere og summer'!$A$95,"NA"))))))))))</f>
        <v>Tone Nygård Nilsen</v>
      </c>
      <c r="T28" s="8">
        <v>128</v>
      </c>
      <c r="U28" s="19">
        <v>114</v>
      </c>
      <c r="V28" s="8"/>
      <c r="W28" s="10">
        <f t="shared" si="12"/>
        <v>242</v>
      </c>
      <c r="X28" s="40"/>
      <c r="Y28" s="47" t="str">
        <f>IF(Z23="Normo Slipestasjon",'Tellere og summer'!$A$5,IF(Z23="Glamox",'Tellere og summer'!$A$15,IF(Z23="Molde Kommune",'Tellere og summer'!$A$25,IF(Z23="Rørlegger 1",'Tellere og summer'!$A$35,IF(Z23="TietoEVRY",'Tellere og summer'!$A$45,IF(Z23="Danielsen å i",'Tellere og summer'!$A$55,IF(Z23="Panorama Turkeys",'Tellere og summer'!$A$65,IF(Z23="Team Fuglset",'Tellere og summer'!$A$75,IF(Z23="Istad Strikers",'Tellere og summer'!$A$85,IF(Z23="Ytre Bowlinglag",'Tellere og summer'!$A$95,"NA"))))))))))</f>
        <v>Tor Åge Langås</v>
      </c>
      <c r="Z28" s="8"/>
      <c r="AA28" s="339"/>
      <c r="AB28" s="8"/>
      <c r="AC28" s="10">
        <f t="shared" si="13"/>
        <v>0</v>
      </c>
      <c r="AD28" s="27"/>
      <c r="AE28" s="47" t="str">
        <f>IF(AF23="Normo Slipestasjon",'Tellere og summer'!$A$5,IF(AF23="Glamox",'Tellere og summer'!$A$15,IF(AF23="Molde Kommune",'Tellere og summer'!$A$25,IF(AF23="Rørlegger 1",'Tellere og summer'!$A$35,IF(AF23="TietoEVRY",'Tellere og summer'!$A$45,IF(AF23="Danielsen å i",'Tellere og summer'!$A$55,IF(AF23="Panorama Turkeys",'Tellere og summer'!$A$65,IF(AF23="Team Fuglset",'Tellere og summer'!$A$75,IF(AF23="Istad Strikers",'Tellere og summer'!$A$85,IF(AF23="Ytre Bowlinglag",'Tellere og summer'!$A$95,"NA"))))))))))</f>
        <v>Vidar Lervik</v>
      </c>
      <c r="AF28" s="8"/>
      <c r="AG28" s="19"/>
      <c r="AH28" s="8"/>
      <c r="AI28" s="10">
        <f t="shared" si="14"/>
        <v>0</v>
      </c>
      <c r="AJ28" s="40"/>
      <c r="AK28" s="47" t="str">
        <f>IF(AL23="Normo Slipestasjon",'Tellere og summer'!$A$5,IF(AL23="Glamox",'Tellere og summer'!$A$15,IF(AL23="Molde Kommune",'Tellere og summer'!$A$25,IF(AL23="Rørlegger 1",'Tellere og summer'!$A$35,IF(AL23="TietoEVRY",'Tellere og summer'!$A$45,IF(AL23="Danielsen å i",'Tellere og summer'!$A$55,IF(AL23="Panorama Turkeys",'Tellere og summer'!$A$65,IF(AL23="Team Fuglset",'Tellere og summer'!$A$75,IF(AL23="Istad Strikers",'Tellere og summer'!$A$85,IF(AL23="Ytre Bowlinglag",'Tellere og summer'!$A$95,"NA"))))))))))</f>
        <v>Arild Gujord</v>
      </c>
      <c r="AL28" s="8">
        <v>169</v>
      </c>
      <c r="AM28" s="19">
        <v>139</v>
      </c>
      <c r="AN28" s="8">
        <v>148</v>
      </c>
      <c r="AO28" s="10">
        <f t="shared" si="15"/>
        <v>456</v>
      </c>
      <c r="AP28" s="27"/>
      <c r="AQ28" s="47" t="str">
        <f>IF(AR23="Normo Slipestasjon",'Tellere og summer'!$A$5,IF(AR23="Glamox",'Tellere og summer'!$A$15,IF(AR23="Molde Kommune",'Tellere og summer'!$A$25,IF(AR23="Rørlegger 1",'Tellere og summer'!$A$35,IF(AR23="TietoEVRY",'Tellere og summer'!$A$45,IF(AR23="Danielsen å i",'Tellere og summer'!$A$55,IF(AR23="Panorama Turkeys",'Tellere og summer'!$A$65,IF(AR23="Team Fuglset",'Tellere og summer'!$A$75,IF(AR23="Istad Strikers",'Tellere og summer'!$A$85,IF(AR23="Ytre Bowlinglag",'Tellere og summer'!$A$95,"NA"))))))))))</f>
        <v>Jan Kjetil Holberg Sandnes</v>
      </c>
      <c r="AR28" s="8"/>
      <c r="AS28" s="19"/>
      <c r="AT28" s="8"/>
      <c r="AU28" s="10">
        <f t="shared" si="16"/>
        <v>0</v>
      </c>
      <c r="AV28" s="40"/>
      <c r="AW28" s="47" t="str">
        <f>IF(AX23="Normo Slipestasjon",'Tellere og summer'!$A$5,IF(AX23="Glamox",'Tellere og summer'!$A$15,IF(AX23="Molde Kommune",'Tellere og summer'!$A$25,IF(AX23="Rørlegger 1",'Tellere og summer'!$A$35,IF(AX23="TietoEVRY",'Tellere og summer'!$A$45,IF(AX23="Danielsen å i",'Tellere og summer'!$A$55,IF(AX23="Panorama Turkeys",'Tellere og summer'!$A$65,IF(AX23="Team Fuglset",'Tellere og summer'!$A$75,IF(AX23="Istad Strikers",'Tellere og summer'!$A$85,IF(AX23="Ytre Bowlinglag",'Tellere og summer'!$A$95,"NA"))))))))))</f>
        <v>Martin Gikling &amp; Evy</v>
      </c>
      <c r="AX28" s="8"/>
      <c r="AY28" s="19"/>
      <c r="AZ28" s="8"/>
      <c r="BA28" s="10">
        <f t="shared" si="17"/>
        <v>0</v>
      </c>
      <c r="BB28" s="27"/>
      <c r="BC28" s="47" t="str">
        <f>IF(BD23="Normo Slipestasjon",'Tellere og summer'!$A$5,IF(BD23="Glamox",'Tellere og summer'!$A$15,IF(BD23="Molde Kommune",'Tellere og summer'!$A$25,IF(BD23="Rørlegger 1",'Tellere og summer'!$A$35,IF(BD23="TietoEVRY",'Tellere og summer'!$A$45,IF(BD23="Danielsen å i",'Tellere og summer'!$A$55,IF(BD23="Panorama Turkeys",'Tellere og summer'!$A$65,IF(BD23="Team Fuglset",'Tellere og summer'!$A$75,IF(BD23="Istad Strikers",'Tellere og summer'!$A$85,IF(BD23="Ytre Bowlinglag",'Tellere og summer'!$A$95,"NA"))))))))))</f>
        <v>Ole Morten Aarø</v>
      </c>
      <c r="BD28" s="8"/>
      <c r="BE28" s="19"/>
      <c r="BF28" s="8"/>
      <c r="BG28" s="10">
        <f t="shared" si="18"/>
        <v>0</v>
      </c>
    </row>
    <row r="29" spans="1:59">
      <c r="A29" s="47" t="str">
        <f>IF(B23="Normo Slipestasjon",'Tellere og summer'!$A$6,IF(B23="Glamox",'Tellere og summer'!$A$16,IF(B23="Molde Kommune",'Tellere og summer'!$A$26,IF(B23="Rørlegger 1",'Tellere og summer'!$A$36,IF(B23="TietoEVRY",'Tellere og summer'!$A$46,IF(B23="Danielsen å i",'Tellere og summer'!$A$56,IF(B23="Panorama Turkeys",'Tellere og summer'!$A$66,IF(B23="Team Fuglset",'Tellere og summer'!$A$76,IF(B23="Istad Strikers",'Tellere og summer'!$A$86,IF(B23="Ytre Bowlinglag",'Tellere og summer'!$A$96,"NA"))))))))))</f>
        <v>Irene T. Danielsen</v>
      </c>
      <c r="B29" s="8">
        <v>211</v>
      </c>
      <c r="C29" s="339">
        <v>151</v>
      </c>
      <c r="D29" s="8"/>
      <c r="E29" s="10">
        <f t="shared" si="10"/>
        <v>362</v>
      </c>
      <c r="F29" s="27"/>
      <c r="G29" s="47" t="str">
        <f>IF(H23="Normo Slipestasjon",'Tellere og summer'!$A$6,IF(H23="Glamox",'Tellere og summer'!$A$16,IF(H23="Molde Kommune",'Tellere og summer'!$A$26,IF(H23="Rørlegger 1",'Tellere og summer'!$A$36,IF(H23="TietoEVRY",'Tellere og summer'!$A$46,IF(H23="Danielsen å i",'Tellere og summer'!$A$56,IF(H23="Panorama Turkeys",'Tellere og summer'!$A$66,IF(H23="Team Fuglset",'Tellere og summer'!$A$76,IF(H23="Istad Strikers",'Tellere og summer'!$A$86,IF(H23="Ytre Bowlinglag",'Tellere og summer'!$A$96,"NA"))))))))))</f>
        <v>Geir Gjelsten</v>
      </c>
      <c r="H29" s="8">
        <v>179</v>
      </c>
      <c r="I29" s="339">
        <v>122</v>
      </c>
      <c r="J29" s="8">
        <v>140</v>
      </c>
      <c r="K29" s="10">
        <f t="shared" si="19"/>
        <v>441</v>
      </c>
      <c r="L29" s="40"/>
      <c r="M29" s="47" t="str">
        <f>IF(N23="Normo Slipestasjon",'Tellere og summer'!$A$6,IF(N23="Glamox",'Tellere og summer'!$A$16,IF(N23="Molde Kommune",'Tellere og summer'!$A$26,IF(N23="Rørlegger 1",'Tellere og summer'!$A$36,IF(N23="TietoEVRY",'Tellere og summer'!$A$46,IF(N23="Danielsen å i",'Tellere og summer'!$A$56,IF(N23="Panorama Turkeys",'Tellere og summer'!$A$66,IF(N23="Team Fuglset",'Tellere og summer'!$A$76,IF(N23="Istad Strikers",'Tellere og summer'!$A$86,IF(N23="Ytre Bowlinglag",'Tellere og summer'!$A$96,"NA"))))))))))</f>
        <v>Odd Øyvind Fjørtoft</v>
      </c>
      <c r="N29" s="8"/>
      <c r="O29" s="339"/>
      <c r="P29" s="8"/>
      <c r="Q29" s="10">
        <f t="shared" si="11"/>
        <v>0</v>
      </c>
      <c r="R29" s="27"/>
      <c r="S29" s="47" t="str">
        <f>IF(T23="Normo Slipestasjon",'Tellere og summer'!$A$6,IF(T23="Glamox",'Tellere og summer'!$A$16,IF(T23="Molde Kommune",'Tellere og summer'!$A$26,IF(T23="Rørlegger 1",'Tellere og summer'!$A$36,IF(T23="TietoEVRY",'Tellere og summer'!$A$46,IF(T23="Danielsen å i",'Tellere og summer'!$A$56,IF(T23="Panorama Turkeys",'Tellere og summer'!$A$66,IF(T23="Team Fuglset",'Tellere og summer'!$A$76,IF(T23="Istad Strikers",'Tellere og summer'!$A$86,IF(T23="Ytre Bowlinglag",'Tellere og summer'!$A$96,"NA"))))))))))</f>
        <v>Arild Bryhn</v>
      </c>
      <c r="T29" s="8">
        <v>172</v>
      </c>
      <c r="U29" s="19">
        <v>192</v>
      </c>
      <c r="V29" s="8">
        <v>186</v>
      </c>
      <c r="W29" s="10">
        <f t="shared" si="12"/>
        <v>550</v>
      </c>
      <c r="X29" s="40"/>
      <c r="Y29" s="47" t="str">
        <f>IF(Z23="Normo Slipestasjon",'Tellere og summer'!$A$6,IF(Z23="Glamox",'Tellere og summer'!$A$16,IF(Z23="Molde Kommune",'Tellere og summer'!$A$26,IF(Z23="Rørlegger 1",'Tellere og summer'!$A$36,IF(Z23="TietoEVRY",'Tellere og summer'!$A$46,IF(Z23="Danielsen å i",'Tellere og summer'!$A$56,IF(Z23="Panorama Turkeys",'Tellere og summer'!$A$66,IF(Z23="Team Fuglset",'Tellere og summer'!$A$76,IF(Z23="Istad Strikers",'Tellere og summer'!$A$86,IF(Z23="Ytre Bowlinglag",'Tellere og summer'!$A$96,"NA"))))))))))</f>
        <v>Thor Bolsønes</v>
      </c>
      <c r="Z29" s="8">
        <v>111</v>
      </c>
      <c r="AA29">
        <v>169</v>
      </c>
      <c r="AB29" s="8">
        <v>140</v>
      </c>
      <c r="AC29" s="10">
        <f t="shared" si="13"/>
        <v>420</v>
      </c>
      <c r="AD29" s="27"/>
      <c r="AE29" s="47" t="str">
        <f>IF(AF23="Normo Slipestasjon",'Tellere og summer'!$A$6,IF(AF23="Glamox",'Tellere og summer'!$A$16,IF(AF23="Molde Kommune",'Tellere og summer'!$A$26,IF(AF23="Rørlegger 1",'Tellere og summer'!$A$36,IF(AF23="TietoEVRY",'Tellere og summer'!$A$46,IF(AF23="Danielsen å i",'Tellere og summer'!$A$56,IF(AF23="Panorama Turkeys",'Tellere og summer'!$A$66,IF(AF23="Team Fuglset",'Tellere og summer'!$A$76,IF(AF23="Istad Strikers",'Tellere og summer'!$A$86,IF(AF23="Ytre Bowlinglag",'Tellere og summer'!$A$96,"NA"))))))))))</f>
        <v>Svein Johan Hauge</v>
      </c>
      <c r="AF29" s="8"/>
      <c r="AG29" s="19"/>
      <c r="AH29" s="8"/>
      <c r="AI29" s="10">
        <f>SUM(AF29:AH29)</f>
        <v>0</v>
      </c>
      <c r="AJ29" s="40"/>
      <c r="AK29" s="47" t="str">
        <f>IF(AL23="Normo Slipestasjon",'Tellere og summer'!$A$6,IF(AL23="Glamox",'Tellere og summer'!$A$16,IF(AL23="Molde Kommune",'Tellere og summer'!$A$26,IF(AL23="Rørlegger 1",'Tellere og summer'!$A$36,IF(AL23="TietoEVRY",'Tellere og summer'!$A$46,IF(AL23="Danielsen å i",'Tellere og summer'!$A$56,IF(AL23="Panorama Turkeys",'Tellere og summer'!$A$66,IF(AL23="Team Fuglset",'Tellere og summer'!$A$76,IF(AL23="Istad Strikers",'Tellere og summer'!$A$86,IF(AL23="Ytre Bowlinglag",'Tellere og summer'!$A$96,"NA"))))))))))</f>
        <v>Kristian Røstberg</v>
      </c>
      <c r="AL29" s="8"/>
      <c r="AM29" s="19"/>
      <c r="AN29" s="8"/>
      <c r="AO29" s="10">
        <f t="shared" si="15"/>
        <v>0</v>
      </c>
      <c r="AP29" s="27"/>
      <c r="AQ29" s="47" t="str">
        <f>IF(AR23="Normo Slipestasjon",'Tellere og summer'!$A$6,IF(AR23="Glamox",'Tellere og summer'!$A$16,IF(AR23="Molde Kommune",'Tellere og summer'!$A$26,IF(AR23="Rørlegger 1",'Tellere og summer'!$A$36,IF(AR23="TietoEVRY",'Tellere og summer'!$A$46,IF(AR23="Danielsen å i",'Tellere og summer'!$A$56,IF(AR23="Panorama Turkeys",'Tellere og summer'!$A$66,IF(AR23="Team Fuglset",'Tellere og summer'!$A$76,IF(AR23="Istad Strikers",'Tellere og summer'!$A$86,IF(AR23="Ytre Bowlinglag",'Tellere og summer'!$A$96,"NA"))))))))))</f>
        <v>Sindre Aure</v>
      </c>
      <c r="AR29" s="8"/>
      <c r="AS29" s="19"/>
      <c r="AT29" s="8"/>
      <c r="AU29" s="10">
        <f t="shared" si="16"/>
        <v>0</v>
      </c>
      <c r="AV29" s="40"/>
      <c r="AW29" s="47" t="str">
        <f>IF(AX23="Normo Slipestasjon",'Tellere og summer'!$A$6,IF(AX23="Glamox",'Tellere og summer'!$A$16,IF(AX23="Molde Kommune",'Tellere og summer'!$A$26,IF(AX23="Rørlegger 1",'Tellere og summer'!$A$36,IF(AX23="TietoEVRY",'Tellere og summer'!$A$46,IF(AX23="Danielsen å i",'Tellere og summer'!$A$56,IF(AX23="Panorama Turkeys",'Tellere og summer'!$A$66,IF(AX23="Team Fuglset",'Tellere og summer'!$A$76,IF(AX23="Istad Strikers",'Tellere og summer'!$A$86,IF(AX23="Ytre Bowlinglag",'Tellere og summer'!$A$96,"NA"))))))))))</f>
        <v>Jacob Lyche</v>
      </c>
      <c r="AX29" s="8">
        <v>117</v>
      </c>
      <c r="AY29" s="19">
        <v>114</v>
      </c>
      <c r="AZ29" s="8">
        <v>100</v>
      </c>
      <c r="BA29" s="10">
        <f t="shared" si="17"/>
        <v>331</v>
      </c>
      <c r="BB29" s="27"/>
      <c r="BC29" s="47" t="str">
        <f>IF(BD23="Normo Slipestasjon",'Tellere og summer'!$A$6,IF(BD23="Glamox",'Tellere og summer'!$A$16,IF(BD23="Molde Kommune",'Tellere og summer'!$A$26,IF(BD23="Rørlegger 1",'Tellere og summer'!$A$36,IF(BD23="TietoEVRY",'Tellere og summer'!$A$46,IF(BD23="Danielsen å i",'Tellere og summer'!$A$56,IF(BD23="Panorama Turkeys",'Tellere og summer'!$A$66,IF(BD23="Team Fuglset",'Tellere og summer'!$A$76,IF(BD23="Istad Strikers",'Tellere og summer'!$A$86,IF(BD23="Ytre Bowlinglag",'Tellere og summer'!$A$96,"NA"))))))))))</f>
        <v>Svein Gussiås</v>
      </c>
      <c r="BD29" s="8">
        <v>151</v>
      </c>
      <c r="BE29" s="19">
        <v>127</v>
      </c>
      <c r="BF29" s="8">
        <v>116</v>
      </c>
      <c r="BG29" s="10">
        <f t="shared" si="18"/>
        <v>394</v>
      </c>
    </row>
    <row r="30" spans="1:59">
      <c r="A30" s="47">
        <f>IF(B23="Normo Slipestasjon",'Tellere og summer'!$A$7,IF(B23="Glamox",'Tellere og summer'!$A$17,IF(B23="Molde Kommune",'Tellere og summer'!$A$27,IF(B23="Rørlegger 1",'Tellere og summer'!$A$37,IF(B23="TietoEVRY",'Tellere og summer'!$A$47,IF(B23="Danielsen å i",'Tellere og summer'!$A$57,IF(B23="Panorama Turkeys",'Tellere og summer'!$A$67,IF(B23="Team Fuglset",'Tellere og summer'!$A$77,IF(B23="Istad Strikers",'Tellere og summer'!$A$87,IF(B23="Ytre Bowlinglag",'Tellere og summer'!$A$97,"NA"))))))))))</f>
        <v>0</v>
      </c>
      <c r="B30" s="8"/>
      <c r="C30" s="339"/>
      <c r="D30" s="8"/>
      <c r="E30" s="10">
        <f t="shared" si="10"/>
        <v>0</v>
      </c>
      <c r="F30" s="27"/>
      <c r="G30" s="47" t="str">
        <f>IF(H23="Normo Slipestasjon",'Tellere og summer'!$A$7,IF(H23="Glamox",'Tellere og summer'!$A$17,IF(H23="Molde Kommune",'Tellere og summer'!$A$27,IF(H23="Rørlegger 1",'Tellere og summer'!$A$37,IF(H23="TietoEVRY",'Tellere og summer'!$A$47,IF(H23="Danielsen å i",'Tellere og summer'!$A$57,IF(H23="Panorama Turkeys",'Tellere og summer'!$A$67,IF(H23="Team Fuglset",'Tellere og summer'!$A$77,IF(H23="Istad Strikers",'Tellere og summer'!$A$87,IF(H23="Ytre Bowlinglag",'Tellere og summer'!$A$97,"NA"))))))))))</f>
        <v>Steinar Småge</v>
      </c>
      <c r="H30" s="8"/>
      <c r="I30" s="339"/>
      <c r="J30" s="8"/>
      <c r="K30" s="10">
        <f>SUM(H30:J30)</f>
        <v>0</v>
      </c>
      <c r="L30" s="40"/>
      <c r="M30" s="47" t="str">
        <f>IF(N23="Normo Slipestasjon",'Tellere og summer'!$A$7,IF(N23="Glamox",'Tellere og summer'!$A$17,IF(N23="Molde Kommune",'Tellere og summer'!$A$27,IF(N23="Rørlegger 1",'Tellere og summer'!$A$37,IF(N23="TietoEVRY",'Tellere og summer'!$A$47,IF(N23="Danielsen å i",'Tellere og summer'!$A$57,IF(N23="Panorama Turkeys",'Tellere og summer'!$A$67,IF(N23="Team Fuglset",'Tellere og summer'!$A$77,IF(N23="Istad Strikers",'Tellere og summer'!$A$87,IF(N23="Ytre Bowlinglag",'Tellere og summer'!$A$97,"NA"))))))))))</f>
        <v>Erik Hoel</v>
      </c>
      <c r="N30" s="8"/>
      <c r="O30" s="339"/>
      <c r="P30" s="8"/>
      <c r="Q30" s="10">
        <f t="shared" si="11"/>
        <v>0</v>
      </c>
      <c r="R30" s="27"/>
      <c r="S30" s="47" t="str">
        <f>IF(T23="Normo Slipestasjon",'Tellere og summer'!$A$7,IF(T23="Glamox",'Tellere og summer'!$A$17,IF(T23="Molde Kommune",'Tellere og summer'!$A$27,IF(T23="Rørlegger 1",'Tellere og summer'!$A$37,IF(T23="TietoEVRY",'Tellere og summer'!$A$47,IF(T23="Danielsen å i",'Tellere og summer'!$A$57,IF(T23="Panorama Turkeys",'Tellere og summer'!$A$67,IF(T23="Team Fuglset",'Tellere og summer'!$A$77,IF(T23="Istad Strikers",'Tellere og summer'!$A$87,IF(T23="Ytre Bowlinglag",'Tellere og summer'!$A$97,"NA"))))))))))</f>
        <v>Mette Jane Holand</v>
      </c>
      <c r="T30" s="8"/>
      <c r="U30" s="19"/>
      <c r="V30" s="8"/>
      <c r="W30" s="10">
        <f t="shared" si="12"/>
        <v>0</v>
      </c>
      <c r="X30" s="40"/>
      <c r="Y30" s="47">
        <f>IF(Z23="Normo Slipestasjon",'Tellere og summer'!$A$7,IF(Z23="Glamox",'Tellere og summer'!$A$17,IF(Z23="Molde Kommune",'Tellere og summer'!$A$27,IF(Z23="Rørlegger 1",'Tellere og summer'!$A$37,IF(Z23="TietoEVRY",'Tellere og summer'!$A$47,IF(Z23="Danielsen å i",'Tellere og summer'!$A$57,IF(Z23="Panorama Turkeys",'Tellere og summer'!$A$67,IF(Z23="Team Fuglset",'Tellere og summer'!$A$77,IF(Z23="Istad Strikers",'Tellere og summer'!$A$87,IF(Z23="Ytre Bowlinglag",'Tellere og summer'!$A$97,"NA"))))))))))</f>
        <v>0</v>
      </c>
      <c r="Z30" s="8"/>
      <c r="AA30" s="339"/>
      <c r="AB30" s="8"/>
      <c r="AC30" s="10">
        <f t="shared" si="13"/>
        <v>0</v>
      </c>
      <c r="AD30" s="27"/>
      <c r="AE30" s="47" t="str">
        <f>IF(AF23="Normo Slipestasjon",'Tellere og summer'!$A$7,IF(AF23="Glamox",'Tellere og summer'!$A$17,IF(AF23="Molde Kommune",'Tellere og summer'!$A$27,IF(AF23="Rørlegger 1",'Tellere og summer'!$A$37,IF(AF23="TietoEVRY",'Tellere og summer'!$A$47,IF(AF23="Danielsen å i",'Tellere og summer'!$A$57,IF(AF23="Panorama Turkeys",'Tellere og summer'!$A$67,IF(AF23="Team Fuglset",'Tellere og summer'!$A$77,IF(AF23="Istad Strikers",'Tellere og summer'!$A$87,IF(AF23="Ytre Bowlinglag",'Tellere og summer'!$A$97,"NA"))))))))))</f>
        <v>Arnfinn Løntjern</v>
      </c>
      <c r="AF30" s="8"/>
      <c r="AG30" s="19"/>
      <c r="AH30" s="8"/>
      <c r="AI30" s="10">
        <f t="shared" si="14"/>
        <v>0</v>
      </c>
      <c r="AJ30" s="40"/>
      <c r="AK30" s="47" t="str">
        <f>IF(AL23="Normo Slipestasjon",'Tellere og summer'!$A$7,IF(AL23="Glamox",'Tellere og summer'!$A$17,IF(AL23="Molde Kommune",'Tellere og summer'!$A$27,IF(AL23="Rørlegger 1",'Tellere og summer'!$A$37,IF(AL23="TietoEVRY",'Tellere og summer'!$A$47,IF(AL23="Danielsen å i",'Tellere og summer'!$A$57,IF(AL23="Panorama Turkeys",'Tellere og summer'!$A$67,IF(AL23="Team Fuglset",'Tellere og summer'!$A$77,IF(AL23="Istad Strikers",'Tellere og summer'!$A$87,IF(AL23="Ytre Bowlinglag",'Tellere og summer'!$A$97,"NA"))))))))))</f>
        <v>Pål Aslaksen</v>
      </c>
      <c r="AL30" s="8"/>
      <c r="AM30" s="19"/>
      <c r="AN30" s="8"/>
      <c r="AO30" s="10">
        <f t="shared" si="15"/>
        <v>0</v>
      </c>
      <c r="AP30" s="27"/>
      <c r="AQ30" s="47" t="str">
        <f>IF(AR23="Normo Slipestasjon",'Tellere og summer'!$A$7,IF(AR23="Glamox",'Tellere og summer'!$A$17,IF(AR23="Molde Kommune",'Tellere og summer'!$A$27,IF(AR23="Rørlegger 1",'Tellere og summer'!$A$37,IF(AR23="TietoEVRY",'Tellere og summer'!$A$47,IF(AR23="Danielsen å i",'Tellere og summer'!$A$57,IF(AR23="Panorama Turkeys",'Tellere og summer'!$A$67,IF(AR23="Team Fuglset",'Tellere og summer'!$A$77,IF(AR23="Istad Strikers",'Tellere og summer'!$A$87,IF(AR23="Ytre Bowlinglag",'Tellere og summer'!$A$97,"NA"))))))))))</f>
        <v>Frode Lothe</v>
      </c>
      <c r="AR30" s="8">
        <v>124</v>
      </c>
      <c r="AS30" s="19">
        <v>147</v>
      </c>
      <c r="AT30" s="8">
        <v>171</v>
      </c>
      <c r="AU30" s="10">
        <f t="shared" si="16"/>
        <v>442</v>
      </c>
      <c r="AV30" s="40"/>
      <c r="AW30" s="47" t="str">
        <f>IF(AX23="Normo Slipestasjon",'Tellere og summer'!$A$7,IF(AX23="Glamox",'Tellere og summer'!$A$17,IF(AX23="Molde Kommune",'Tellere og summer'!$A$27,IF(AX23="Rørlegger 1",'Tellere og summer'!$A$37,IF(AX23="TietoEVRY",'Tellere og summer'!$A$47,IF(AX23="Danielsen å i",'Tellere og summer'!$A$57,IF(AX23="Panorama Turkeys",'Tellere og summer'!$A$67,IF(AX23="Team Fuglset",'Tellere og summer'!$A$77,IF(AX23="Istad Strikers",'Tellere og summer'!$A$87,IF(AX23="Ytre Bowlinglag",'Tellere og summer'!$A$97,"NA"))))))))))</f>
        <v>Niklas Sevland</v>
      </c>
      <c r="AX30" s="8">
        <v>130</v>
      </c>
      <c r="AY30" s="19">
        <v>91</v>
      </c>
      <c r="AZ30" s="8">
        <v>90</v>
      </c>
      <c r="BA30" s="10">
        <f t="shared" si="17"/>
        <v>311</v>
      </c>
      <c r="BB30" s="27"/>
      <c r="BC30" s="47" t="str">
        <f>IF(BD23="Normo Slipestasjon",'Tellere og summer'!$A$7,IF(BD23="Glamox",'Tellere og summer'!$A$17,IF(BD23="Molde Kommune",'Tellere og summer'!$A$27,IF(BD23="Rørlegger 1",'Tellere og summer'!$A$37,IF(BD23="TietoEVRY",'Tellere og summer'!$A$47,IF(BD23="Danielsen å i",'Tellere og summer'!$A$57,IF(BD23="Panorama Turkeys",'Tellere og summer'!$A$67,IF(BD23="Team Fuglset",'Tellere og summer'!$A$77,IF(BD23="Istad Strikers",'Tellere og summer'!$A$87,IF(BD23="Ytre Bowlinglag",'Tellere og summer'!$A$97,"NA"))))))))))</f>
        <v>Preben Solem</v>
      </c>
      <c r="BD30" s="8">
        <v>131</v>
      </c>
      <c r="BE30" s="19">
        <v>111</v>
      </c>
      <c r="BF30" s="8">
        <v>160</v>
      </c>
      <c r="BG30" s="10">
        <f t="shared" si="18"/>
        <v>402</v>
      </c>
    </row>
    <row r="31" spans="1:59">
      <c r="A31" s="47">
        <f>IF(B23="Normo Slipestasjon",'Tellere og summer'!$A$8,IF(B23="Glamox",'Tellere og summer'!$A$18,IF(B23="Molde Kommune",'Tellere og summer'!$A$28,IF(B23="Rørlegger 1",'Tellere og summer'!$A$38,IF(B23="TietoEVRY",'Tellere og summer'!$A$48,IF(B23="Danielsen å i",'Tellere og summer'!$A$58,IF(B23="Panorama Turkeys",'Tellere og summer'!$A$68,IF(B23="Team Fuglset",'Tellere og summer'!$A$78,IF(B23="Istad Strikers",'Tellere og summer'!$A$88,IF(B23="Ytre Bowlinglag",'Tellere og summer'!$A$98,"NA"))))))))))</f>
        <v>0</v>
      </c>
      <c r="B31" s="8"/>
      <c r="C31" s="339"/>
      <c r="D31" s="8"/>
      <c r="E31" s="10">
        <f t="shared" si="10"/>
        <v>0</v>
      </c>
      <c r="F31" s="27"/>
      <c r="G31" s="47">
        <f>IF(H23="Normo Slipestasjon",'Tellere og summer'!$A$8,IF(H23="Glamox",'Tellere og summer'!$A$18,IF(H23="Molde Kommune",'Tellere og summer'!$A$28,IF(H23="Rørlegger 1",'Tellere og summer'!$A$38,IF(H23="TietoEVRY",'Tellere og summer'!$A$48,IF(H23="Danielsen å i",'Tellere og summer'!$A$58,IF(H23="Panorama Turkeys",'Tellere og summer'!$A$68,IF(H23="Team Fuglset",'Tellere og summer'!$A$78,IF(H23="Istad Strikers",'Tellere og summer'!$A$88,IF(H23="Ytre Bowlinglag",'Tellere og summer'!$A$98,"NA"))))))))))</f>
        <v>0</v>
      </c>
      <c r="H31" s="8"/>
      <c r="I31" s="339"/>
      <c r="J31" s="8"/>
      <c r="K31" s="10">
        <f t="shared" si="19"/>
        <v>0</v>
      </c>
      <c r="L31" s="40"/>
      <c r="M31" s="47">
        <f>IF(N23="Normo Slipestasjon",'Tellere og summer'!$A$8,IF(N23="Glamox",'Tellere og summer'!$A$18,IF(N23="Molde Kommune",'Tellere og summer'!$A$28,IF(N23="Rørlegger 1",'Tellere og summer'!$A$38,IF(N23="TietoEVRY",'Tellere og summer'!$A$48,IF(N23="Danielsen å i",'Tellere og summer'!$A$58,IF(N23="Panorama Turkeys",'Tellere og summer'!$A$68,IF(N23="Team Fuglset",'Tellere og summer'!$A$78,IF(N23="Istad Strikers",'Tellere og summer'!$A$88,IF(N23="Ytre Bowlinglag",'Tellere og summer'!$A$98,"NA"))))))))))</f>
        <v>0</v>
      </c>
      <c r="N31" s="8"/>
      <c r="O31" s="339"/>
      <c r="P31" s="8"/>
      <c r="Q31" s="10">
        <f t="shared" si="11"/>
        <v>0</v>
      </c>
      <c r="R31" s="27"/>
      <c r="S31" s="47">
        <f>IF(T23="Normo Slipestasjon",'Tellere og summer'!$A$8,IF(T23="Glamox",'Tellere og summer'!$A$18,IF(T23="Molde Kommune",'Tellere og summer'!$A$28,IF(T23="Rørlegger 1",'Tellere og summer'!$A$38,IF(T23="TietoEVRY",'Tellere og summer'!$A$48,IF(T23="Danielsen å i",'Tellere og summer'!$A$58,IF(T23="Panorama Turkeys",'Tellere og summer'!$A$68,IF(T23="Team Fuglset",'Tellere og summer'!$A$78,IF(T23="Istad Strikers",'Tellere og summer'!$A$88,IF(T23="Ytre Bowlinglag",'Tellere og summer'!$A$98,"NA"))))))))))</f>
        <v>0</v>
      </c>
      <c r="T31" s="8"/>
      <c r="U31" s="19"/>
      <c r="V31" s="8"/>
      <c r="W31" s="10">
        <f t="shared" si="12"/>
        <v>0</v>
      </c>
      <c r="X31" s="40"/>
      <c r="Y31" s="47">
        <f>IF(Z23="Normo Slipestasjon",'Tellere og summer'!$A$8,IF(Z23="Glamox",'Tellere og summer'!$A$18,IF(Z23="Molde Kommune",'Tellere og summer'!$A$28,IF(Z23="Rørlegger 1",'Tellere og summer'!$A$38,IF(Z23="TietoEVRY",'Tellere og summer'!$A$48,IF(Z23="Danielsen å i",'Tellere og summer'!$A$58,IF(Z23="Panorama Turkeys",'Tellere og summer'!$A$68,IF(Z23="Team Fuglset",'Tellere og summer'!$A$78,IF(Z23="Istad Strikers",'Tellere og summer'!$A$88,IF(Z23="Ytre Bowlinglag",'Tellere og summer'!$A$98,"NA"))))))))))</f>
        <v>0</v>
      </c>
      <c r="Z31" s="8"/>
      <c r="AA31" s="339"/>
      <c r="AB31" s="8"/>
      <c r="AC31" s="10">
        <f t="shared" si="13"/>
        <v>0</v>
      </c>
      <c r="AD31" s="27"/>
      <c r="AE31" s="47" t="str">
        <f>IF(AF23="Normo Slipestasjon",'Tellere og summer'!$A$8,IF(AF23="Glamox",'Tellere og summer'!$A$18,IF(AF23="Molde Kommune",'Tellere og summer'!$A$28,IF(AF23="Rørlegger 1",'Tellere og summer'!$A$38,IF(AF23="TietoEVRY",'Tellere og summer'!$A$48,IF(AF23="Danielsen å i",'Tellere og summer'!$A$58,IF(AF23="Panorama Turkeys",'Tellere og summer'!$A$68,IF(AF23="Team Fuglset",'Tellere og summer'!$A$78,IF(AF23="Istad Strikers",'Tellere og summer'!$A$88,IF(AF23="Ytre Bowlinglag",'Tellere og summer'!$A$98,"NA"))))))))))</f>
        <v>Kjetil Oterholm</v>
      </c>
      <c r="AF31" s="8"/>
      <c r="AG31" s="19"/>
      <c r="AH31" s="8"/>
      <c r="AI31" s="10">
        <f t="shared" si="14"/>
        <v>0</v>
      </c>
      <c r="AJ31" s="40"/>
      <c r="AK31" s="47" t="str">
        <f>IF(AL23="Normo Slipestasjon",'Tellere og summer'!$A$8,IF(AL23="Glamox",'Tellere og summer'!$A$18,IF(AL23="Molde Kommune",'Tellere og summer'!$A$28,IF(AL23="Rørlegger 1",'Tellere og summer'!$A$38,IF(AL23="TietoEVRY",'Tellere og summer'!$A$48,IF(AL23="Danielsen å i",'Tellere og summer'!$A$58,IF(AL23="Panorama Turkeys",'Tellere og summer'!$A$68,IF(AL23="Team Fuglset",'Tellere og summer'!$A$78,IF(AL23="Istad Strikers",'Tellere og summer'!$A$88,IF(AL23="Ytre Bowlinglag",'Tellere og summer'!$A$98,"NA"))))))))))</f>
        <v>Stian Teistholmen</v>
      </c>
      <c r="AL31" s="8"/>
      <c r="AM31" s="19"/>
      <c r="AN31" s="8"/>
      <c r="AO31" s="10">
        <f t="shared" si="15"/>
        <v>0</v>
      </c>
      <c r="AP31" s="27"/>
      <c r="AQ31" s="47" t="str">
        <f>IF(AR23="Normo Slipestasjon",'Tellere og summer'!$A$8,IF(AR23="Glamox",'Tellere og summer'!$A$18,IF(AR23="Molde Kommune",'Tellere og summer'!$A$28,IF(AR23="Rørlegger 1",'Tellere og summer'!$A$38,IF(AR23="TietoEVRY",'Tellere og summer'!$A$48,IF(AR23="Danielsen å i",'Tellere og summer'!$A$58,IF(AR23="Panorama Turkeys",'Tellere og summer'!$A$68,IF(AR23="Team Fuglset",'Tellere og summer'!$A$78,IF(AR23="Istad Strikers",'Tellere og summer'!$A$88,IF(AR23="Ytre Bowlinglag",'Tellere og summer'!$A$98,"NA"))))))))))</f>
        <v>Tonje og Joakim Risnes</v>
      </c>
      <c r="AR31" s="8">
        <v>96</v>
      </c>
      <c r="AS31" s="19">
        <v>80</v>
      </c>
      <c r="AT31" s="8">
        <v>92</v>
      </c>
      <c r="AU31" s="10">
        <f t="shared" si="16"/>
        <v>268</v>
      </c>
      <c r="AV31" s="40"/>
      <c r="AW31" s="47" t="str">
        <f>IF(AX23="Normo Slipestasjon",'Tellere og summer'!$A$8,IF(AX23="Glamox",'Tellere og summer'!$A$18,IF(AX23="Molde Kommune",'Tellere og summer'!$A$28,IF(AX23="Rørlegger 1",'Tellere og summer'!$A$38,IF(AX23="TietoEVRY",'Tellere og summer'!$A$48,IF(AX23="Danielsen å i",'Tellere og summer'!$A$58,IF(AX23="Panorama Turkeys",'Tellere og summer'!$A$68,IF(AX23="Team Fuglset",'Tellere og summer'!$A$78,IF(AX23="Istad Strikers",'Tellere og summer'!$A$88,IF(AX23="Ytre Bowlinglag",'Tellere og summer'!$A$98,"NA"))))))))))</f>
        <v>Morten Strøm</v>
      </c>
      <c r="AX31" s="8"/>
      <c r="AY31" s="19"/>
      <c r="AZ31" s="8"/>
      <c r="BA31" s="10">
        <f t="shared" si="17"/>
        <v>0</v>
      </c>
      <c r="BB31" s="27"/>
      <c r="BC31" s="47" t="str">
        <f>IF(BD23="Normo Slipestasjon",'Tellere og summer'!$A$8,IF(BD23="Glamox",'Tellere og summer'!$A$18,IF(BD23="Molde Kommune",'Tellere og summer'!$A$28,IF(BD23="Rørlegger 1",'Tellere og summer'!$A$38,IF(BD23="TietoEVRY",'Tellere og summer'!$A$48,IF(BD23="Danielsen å i",'Tellere og summer'!$A$58,IF(BD23="Panorama Turkeys",'Tellere og summer'!$A$68,IF(BD23="Team Fuglset",'Tellere og summer'!$A$78,IF(BD23="Istad Strikers",'Tellere og summer'!$A$88,IF(BD23="Ytre Bowlinglag",'Tellere og summer'!$A$98,"NA"))))))))))</f>
        <v>Bjørn Einar Myklebust</v>
      </c>
      <c r="BD31" s="8"/>
      <c r="BE31" s="19"/>
      <c r="BF31" s="8"/>
      <c r="BG31" s="10">
        <f t="shared" si="18"/>
        <v>0</v>
      </c>
    </row>
    <row r="32" spans="1:59">
      <c r="A32" s="47">
        <f>IF(B23="Normo Slipestasjon",'Tellere og summer'!$A$9,IF(B23="Glamox",'Tellere og summer'!$A$19,IF(B23="Molde Kommune",'Tellere og summer'!$A$29,IF(B23="Rørlegger 1",'Tellere og summer'!$A$39,IF(B23="TietoEVRY",'Tellere og summer'!$A$49,IF(B23="Danielsen å i",'Tellere og summer'!$A$59,IF(B23="Panorama Turkeys",'Tellere og summer'!$A$69,IF(B23="Team Fuglset",'Tellere og summer'!$A$79,IF(B23="Istad Strikers",'Tellere og summer'!$A$89,IF(B23="Ytre Bowlinglag",'Tellere og summer'!$A$99,"NA"))))))))))</f>
        <v>0</v>
      </c>
      <c r="B32" s="8"/>
      <c r="C32" s="19"/>
      <c r="D32" s="8"/>
      <c r="E32" s="10">
        <f t="shared" si="10"/>
        <v>0</v>
      </c>
      <c r="F32" s="27"/>
      <c r="G32" s="47">
        <f>IF(H23="Normo Slipestasjon",'Tellere og summer'!$A$9,IF(H23="Glamox",'Tellere og summer'!$A$19,IF(H23="Molde Kommune",'Tellere og summer'!$A$29,IF(H23="Rørlegger 1",'Tellere og summer'!$A$39,IF(H23="TietoEVRY",'Tellere og summer'!$A$49,IF(H23="Danielsen å i",'Tellere og summer'!$A$59,IF(H23="Panorama Turkeys",'Tellere og summer'!$A$69,IF(H23="Team Fuglset",'Tellere og summer'!$A$79,IF(H23="Istad Strikers",'Tellere og summer'!$A$89,IF(H23="Ytre Bowlinglag",'Tellere og summer'!$A$99,"NA"))))))))))</f>
        <v>0</v>
      </c>
      <c r="H32" s="8"/>
      <c r="I32" s="339"/>
      <c r="J32" s="8"/>
      <c r="K32" s="10">
        <f t="shared" si="19"/>
        <v>0</v>
      </c>
      <c r="L32" s="40"/>
      <c r="M32" s="47">
        <f>IF(N23="Normo Slipestasjon",'Tellere og summer'!$A$9,IF(N23="Glamox",'Tellere og summer'!$A$19,IF(N23="Molde Kommune",'Tellere og summer'!$A$29,IF(N23="Rørlegger 1",'Tellere og summer'!$A$39,IF(N23="TietoEVRY",'Tellere og summer'!$A$49,IF(N23="Danielsen å i",'Tellere og summer'!$A$59,IF(N23="Panorama Turkeys",'Tellere og summer'!$A$69,IF(N23="Team Fuglset",'Tellere og summer'!$A$79,IF(N23="Istad Strikers",'Tellere og summer'!$A$89,IF(N23="Ytre Bowlinglag",'Tellere og summer'!$A$99,"NA"))))))))))</f>
        <v>0</v>
      </c>
      <c r="N32" s="8"/>
      <c r="O32" s="339"/>
      <c r="P32" s="8"/>
      <c r="Q32" s="10">
        <f t="shared" si="11"/>
        <v>0</v>
      </c>
      <c r="R32" s="27"/>
      <c r="S32" s="47">
        <f>IF(T23="Normo Slipestasjon",'Tellere og summer'!$A$9,IF(T23="Glamox",'Tellere og summer'!$A$19,IF(T23="Molde Kommune",'Tellere og summer'!$A$29,IF(T23="Rørlegger 1",'Tellere og summer'!$A$39,IF(T23="TietoEVRY",'Tellere og summer'!$A$49,IF(T23="Danielsen å i",'Tellere og summer'!$A$59,IF(T23="Panorama Turkeys",'Tellere og summer'!$A$69,IF(T23="Team Fuglset",'Tellere og summer'!$A$79,IF(T23="Istad Strikers",'Tellere og summer'!$A$89,IF(T23="Ytre Bowlinglag",'Tellere og summer'!$A$99,"NA"))))))))))</f>
        <v>0</v>
      </c>
      <c r="T32" s="8"/>
      <c r="U32" s="19"/>
      <c r="V32" s="8"/>
      <c r="W32" s="10">
        <f t="shared" si="12"/>
        <v>0</v>
      </c>
      <c r="X32" s="40"/>
      <c r="Y32" s="47">
        <f>IF(Z23="Normo Slipestasjon",'Tellere og summer'!$A$9,IF(Z23="Glamox",'Tellere og summer'!$A$19,IF(Z23="Molde Kommune",'Tellere og summer'!$A$29,IF(Z23="Rørlegger 1",'Tellere og summer'!$A$39,IF(Z23="TietoEVRY",'Tellere og summer'!$A$49,IF(Z23="Danielsen å i",'Tellere og summer'!$A$59,IF(Z23="Panorama Turkeys",'Tellere og summer'!$A$69,IF(Z23="Team Fuglset",'Tellere og summer'!$A$79,IF(Z23="Istad Strikers",'Tellere og summer'!$A$89,IF(Z23="Ytre Bowlinglag",'Tellere og summer'!$A$99,"NA"))))))))))</f>
        <v>0</v>
      </c>
      <c r="Z32" s="8"/>
      <c r="AA32" s="339"/>
      <c r="AB32" s="8"/>
      <c r="AC32" s="10">
        <f t="shared" si="13"/>
        <v>0</v>
      </c>
      <c r="AD32" s="27"/>
      <c r="AE32" s="47" t="str">
        <f>IF(AF23="Normo Slipestasjon",'Tellere og summer'!$A$9,IF(AF23="Glamox",'Tellere og summer'!$A$19,IF(AF23="Molde Kommune",'Tellere og summer'!$A$29,IF(AF23="Rørlegger 1",'Tellere og summer'!$A$39,IF(AF23="TietoEVRY",'Tellere og summer'!$A$49,IF(AF23="Danielsen å i",'Tellere og summer'!$A$59,IF(AF23="Panorama Turkeys",'Tellere og summer'!$A$69,IF(AF23="Team Fuglset",'Tellere og summer'!$A$79,IF(AF23="Istad Strikers",'Tellere og summer'!$A$89,IF(AF23="Ytre Bowlinglag",'Tellere og summer'!$A$99,"NA"))))))))))</f>
        <v>Mohammed Abdalgoder</v>
      </c>
      <c r="AF32" s="8"/>
      <c r="AG32" s="19"/>
      <c r="AH32" s="8"/>
      <c r="AI32" s="10">
        <f t="shared" si="14"/>
        <v>0</v>
      </c>
      <c r="AJ32" s="40"/>
      <c r="AK32" s="47" t="str">
        <f>IF(AL23="Normo Slipestasjon",'Tellere og summer'!$A$9,IF(AL23="Glamox",'Tellere og summer'!$A$19,IF(AL23="Molde Kommune",'Tellere og summer'!$A$29,IF(AL23="Rørlegger 1",'Tellere og summer'!$A$39,IF(AL23="TietoEVRY",'Tellere og summer'!$A$49,IF(AL23="Danielsen å i",'Tellere og summer'!$A$59,IF(AL23="Panorama Turkeys",'Tellere og summer'!$A$69,IF(AL23="Team Fuglset",'Tellere og summer'!$A$79,IF(AL23="Istad Strikers",'Tellere og summer'!$A$89,IF(AL23="Ytre Bowlinglag",'Tellere og summer'!$A$99,"NA"))))))))))</f>
        <v>For mange spillere</v>
      </c>
      <c r="AL32" s="8"/>
      <c r="AM32" s="19"/>
      <c r="AN32" s="8"/>
      <c r="AO32" s="10">
        <f t="shared" si="15"/>
        <v>0</v>
      </c>
      <c r="AP32" s="27"/>
      <c r="AQ32" s="47" t="str">
        <f>IF(AR23="Normo Slipestasjon",'Tellere og summer'!$A$9,IF(AR23="Glamox",'Tellere og summer'!$A$19,IF(AR23="Molde Kommune",'Tellere og summer'!$A$29,IF(AR23="Rørlegger 1",'Tellere og summer'!$A$39,IF(AR23="TietoEVRY",'Tellere og summer'!$A$49,IF(AR23="Danielsen å i",'Tellere og summer'!$A$59,IF(AR23="Panorama Turkeys",'Tellere og summer'!$A$69,IF(AR23="Team Fuglset",'Tellere og summer'!$A$79,IF(AR23="Istad Strikers",'Tellere og summer'!$A$89,IF(AR23="Ytre Bowlinglag",'Tellere og summer'!$A$99,"NA"))))))))))</f>
        <v>Cato Holen og Mats Larsen</v>
      </c>
      <c r="AR32" s="8"/>
      <c r="AS32" s="19"/>
      <c r="AT32" s="8"/>
      <c r="AU32" s="10">
        <f t="shared" si="16"/>
        <v>0</v>
      </c>
      <c r="AV32" s="40"/>
      <c r="AW32" s="47" t="str">
        <f>IF(AX23="Normo Slipestasjon",'Tellere og summer'!$A$9,IF(AX23="Glamox",'Tellere og summer'!$A$19,IF(AX23="Molde Kommune",'Tellere og summer'!$A$29,IF(AX23="Rørlegger 1",'Tellere og summer'!$A$39,IF(AX23="TietoEVRY",'Tellere og summer'!$A$49,IF(AX23="Danielsen å i",'Tellere og summer'!$A$59,IF(AX23="Panorama Turkeys",'Tellere og summer'!$A$69,IF(AX23="Team Fuglset",'Tellere og summer'!$A$79,IF(AX23="Istad Strikers",'Tellere og summer'!$A$89,IF(AX23="Ytre Bowlinglag",'Tellere og summer'!$A$99,"NA"))))))))))</f>
        <v>Simen K. Roaldsøy</v>
      </c>
      <c r="AX32" s="8"/>
      <c r="AY32" s="19"/>
      <c r="AZ32" s="8"/>
      <c r="BA32" s="10">
        <f t="shared" si="17"/>
        <v>0</v>
      </c>
      <c r="BB32" s="27"/>
      <c r="BC32" s="47">
        <f>IF(BD23="Normo Slipestasjon",'Tellere og summer'!$A$9,IF(BD23="Glamox",'Tellere og summer'!$A$19,IF(BD23="Molde Kommune",'Tellere og summer'!$A$29,IF(BD23="Rørlegger 1",'Tellere og summer'!$A$39,IF(BD23="TietoEVRY",'Tellere og summer'!$A$49,IF(BD23="Danielsen å i",'Tellere og summer'!$A$59,IF(BD23="Panorama Turkeys",'Tellere og summer'!$A$69,IF(BD23="Team Fuglset",'Tellere og summer'!$A$79,IF(BD23="Istad Strikers",'Tellere og summer'!$A$89,IF(BD23="Ytre Bowlinglag",'Tellere og summer'!$A$99,"NA"))))))))))</f>
        <v>0</v>
      </c>
      <c r="BD32" s="8"/>
      <c r="BE32" s="19"/>
      <c r="BF32" s="8"/>
      <c r="BG32" s="10">
        <f t="shared" si="18"/>
        <v>0</v>
      </c>
    </row>
    <row r="33" spans="1:59" ht="22" thickBot="1">
      <c r="A33" s="23" t="s">
        <v>9</v>
      </c>
      <c r="B33" s="11">
        <f>HCP!$B$12</f>
        <v>18</v>
      </c>
      <c r="C33" s="11">
        <f>HCP!$B$12</f>
        <v>18</v>
      </c>
      <c r="D33" s="11">
        <f>HCP!$B$12</f>
        <v>18</v>
      </c>
      <c r="E33" s="13">
        <f t="shared" si="10"/>
        <v>54</v>
      </c>
      <c r="F33" s="27"/>
      <c r="G33" s="23" t="s">
        <v>9</v>
      </c>
      <c r="H33" s="11">
        <f>HCP!$B$20</f>
        <v>66</v>
      </c>
      <c r="I33" s="11">
        <f>HCP!$B$20</f>
        <v>66</v>
      </c>
      <c r="J33" s="11">
        <f>HCP!$B$20</f>
        <v>66</v>
      </c>
      <c r="K33" s="13">
        <f t="shared" si="19"/>
        <v>198</v>
      </c>
      <c r="L33" s="40"/>
      <c r="M33" s="23" t="s">
        <v>9</v>
      </c>
      <c r="N33" s="11">
        <v>0</v>
      </c>
      <c r="O33" s="232">
        <v>0</v>
      </c>
      <c r="P33" s="11">
        <v>0</v>
      </c>
      <c r="Q33" s="13">
        <f t="shared" si="11"/>
        <v>0</v>
      </c>
      <c r="R33" s="27"/>
      <c r="S33" s="23" t="s">
        <v>9</v>
      </c>
      <c r="T33" s="11">
        <f>HCP!$B$6</f>
        <v>96</v>
      </c>
      <c r="U33" s="11">
        <f>HCP!$B$6</f>
        <v>96</v>
      </c>
      <c r="V33" s="11">
        <f>HCP!$B$6</f>
        <v>96</v>
      </c>
      <c r="W33" s="13">
        <f t="shared" si="12"/>
        <v>288</v>
      </c>
      <c r="X33" s="40"/>
      <c r="Y33" s="23" t="s">
        <v>9</v>
      </c>
      <c r="Z33" s="11">
        <f>HCP!B2</f>
        <v>114</v>
      </c>
      <c r="AA33" s="232">
        <f>HCP!B2</f>
        <v>114</v>
      </c>
      <c r="AB33" s="11">
        <f>HCP!B2</f>
        <v>114</v>
      </c>
      <c r="AC33" s="13">
        <f t="shared" si="13"/>
        <v>342</v>
      </c>
      <c r="AD33" s="27"/>
      <c r="AE33" s="23" t="s">
        <v>9</v>
      </c>
      <c r="AF33" s="11">
        <f>HCP!$B$10</f>
        <v>96</v>
      </c>
      <c r="AG33" s="11">
        <f>HCP!$B$10</f>
        <v>96</v>
      </c>
      <c r="AH33" s="11">
        <f>HCP!$B$10</f>
        <v>96</v>
      </c>
      <c r="AI33" s="13">
        <f t="shared" si="14"/>
        <v>288</v>
      </c>
      <c r="AJ33" s="40"/>
      <c r="AK33" s="23" t="s">
        <v>9</v>
      </c>
      <c r="AL33" s="11">
        <f>HCP!$B$8</f>
        <v>93</v>
      </c>
      <c r="AM33" s="11">
        <f>HCP!$B$8</f>
        <v>93</v>
      </c>
      <c r="AN33" s="11">
        <f>HCP!$B$8</f>
        <v>93</v>
      </c>
      <c r="AO33" s="13">
        <f t="shared" si="15"/>
        <v>279</v>
      </c>
      <c r="AP33" s="27"/>
      <c r="AQ33" s="23" t="s">
        <v>9</v>
      </c>
      <c r="AR33" s="11">
        <f>HCP!$B$18</f>
        <v>120</v>
      </c>
      <c r="AS33" s="11">
        <f>HCP!$B$18</f>
        <v>120</v>
      </c>
      <c r="AT33" s="11">
        <f>HCP!$B$18</f>
        <v>120</v>
      </c>
      <c r="AU33" s="13">
        <f t="shared" si="16"/>
        <v>360</v>
      </c>
      <c r="AV33" s="40"/>
      <c r="AW33" s="23" t="s">
        <v>9</v>
      </c>
      <c r="AX33" s="11">
        <f>HCP!$B$14</f>
        <v>60</v>
      </c>
      <c r="AY33" s="11">
        <f>HCP!$B$14</f>
        <v>60</v>
      </c>
      <c r="AZ33" s="11">
        <f>HCP!$B$14</f>
        <v>60</v>
      </c>
      <c r="BA33" s="13">
        <f t="shared" si="17"/>
        <v>180</v>
      </c>
      <c r="BB33" s="27"/>
      <c r="BC33" s="23" t="s">
        <v>9</v>
      </c>
      <c r="BD33" s="11">
        <f>HCP!$B$16</f>
        <v>54</v>
      </c>
      <c r="BE33" s="11">
        <f>HCP!$B$16</f>
        <v>54</v>
      </c>
      <c r="BF33" s="11">
        <f>HCP!$B$16</f>
        <v>54</v>
      </c>
      <c r="BG33" s="13">
        <f t="shared" si="18"/>
        <v>162</v>
      </c>
    </row>
    <row r="34" spans="1:59" ht="15" customHeight="1" thickBot="1">
      <c r="A34" s="45" t="s">
        <v>7</v>
      </c>
      <c r="B34" s="14">
        <f>SUM(B26:B33)</f>
        <v>603</v>
      </c>
      <c r="C34" s="14">
        <f>SUM(C26:C33)</f>
        <v>530</v>
      </c>
      <c r="D34" s="14">
        <f>SUM(D26:D33)</f>
        <v>504</v>
      </c>
      <c r="E34" s="14">
        <f>SUM(B34:D34)</f>
        <v>1637</v>
      </c>
      <c r="F34" s="27"/>
      <c r="G34" s="27"/>
      <c r="H34" s="14">
        <f>SUM(H26:H33)</f>
        <v>599</v>
      </c>
      <c r="I34" s="14">
        <f>SUM(I26:I33)</f>
        <v>514</v>
      </c>
      <c r="J34" s="14">
        <f>SUM(J26:J33)</f>
        <v>535</v>
      </c>
      <c r="K34" s="14">
        <f>SUM(H34:J34)</f>
        <v>1648</v>
      </c>
      <c r="L34" s="40"/>
      <c r="M34" s="36"/>
      <c r="N34" s="14">
        <f>SUM(N26:N33)</f>
        <v>487</v>
      </c>
      <c r="O34" s="341">
        <f>SUM(O26:O33)</f>
        <v>519</v>
      </c>
      <c r="P34" s="14">
        <f>SUM(P26:P33)</f>
        <v>438</v>
      </c>
      <c r="Q34" s="14">
        <f>SUM(N34:P34)</f>
        <v>1444</v>
      </c>
      <c r="R34" s="27"/>
      <c r="S34" s="27"/>
      <c r="T34" s="14">
        <f>SUM(T26:T33)</f>
        <v>530</v>
      </c>
      <c r="U34" s="14">
        <f>SUM(U26:U33)</f>
        <v>578</v>
      </c>
      <c r="V34" s="14">
        <f>SUM(V26:V33)</f>
        <v>531</v>
      </c>
      <c r="W34" s="14">
        <f>SUM(T34:V34)</f>
        <v>1639</v>
      </c>
      <c r="X34" s="40"/>
      <c r="Y34" s="36"/>
      <c r="Z34" s="14">
        <f>SUM(Z26:Z33)</f>
        <v>496</v>
      </c>
      <c r="AA34" s="14">
        <f>SUM(AA26:AA33)</f>
        <v>499</v>
      </c>
      <c r="AB34" s="14">
        <f>SUM(AB26:AB33)</f>
        <v>486</v>
      </c>
      <c r="AC34" s="14">
        <f>SUM(Z34:AB34)</f>
        <v>1481</v>
      </c>
      <c r="AD34" s="27"/>
      <c r="AE34" s="27"/>
      <c r="AF34" s="14">
        <f>SUM(AF26:AF33)</f>
        <v>96</v>
      </c>
      <c r="AG34" s="14">
        <f>SUM(AG26:AG33)</f>
        <v>96</v>
      </c>
      <c r="AH34" s="14">
        <f>SUM(AH26:AH33)</f>
        <v>96</v>
      </c>
      <c r="AI34" s="14">
        <f>SUM(AF34:AH34)</f>
        <v>288</v>
      </c>
      <c r="AJ34" s="40"/>
      <c r="AK34" s="36"/>
      <c r="AL34" s="14">
        <f>SUM(AL26:AL33)</f>
        <v>504</v>
      </c>
      <c r="AM34" s="14">
        <f>SUM(AM26:AM33)</f>
        <v>466</v>
      </c>
      <c r="AN34" s="14">
        <f>SUM(AN26:AN33)</f>
        <v>517</v>
      </c>
      <c r="AO34" s="14">
        <f>SUM(AL34:AN34)</f>
        <v>1487</v>
      </c>
      <c r="AP34" s="27"/>
      <c r="AQ34" s="27"/>
      <c r="AR34" s="14">
        <f>SUM(AR26:AR33)</f>
        <v>469</v>
      </c>
      <c r="AS34" s="14">
        <f>SUM(AS26:AS33)</f>
        <v>478</v>
      </c>
      <c r="AT34" s="14">
        <f>SUM(AT26:AT33)</f>
        <v>606</v>
      </c>
      <c r="AU34" s="14">
        <f>SUM(AR34:AT34)</f>
        <v>1553</v>
      </c>
      <c r="AV34" s="40"/>
      <c r="AW34" s="36"/>
      <c r="AX34" s="14">
        <f>SUM(AX26:AX33)</f>
        <v>488</v>
      </c>
      <c r="AY34" s="14">
        <f>SUM(AY26:AY33)</f>
        <v>455</v>
      </c>
      <c r="AZ34" s="14">
        <f>SUM(AZ26:AZ33)</f>
        <v>485</v>
      </c>
      <c r="BA34" s="14">
        <f>SUM(AX34:AZ34)</f>
        <v>1428</v>
      </c>
      <c r="BB34" s="27"/>
      <c r="BC34" s="27"/>
      <c r="BD34" s="14">
        <f>SUM(BD26:BD33)</f>
        <v>494</v>
      </c>
      <c r="BE34" s="14">
        <f>SUM(BE26:BE33)</f>
        <v>415</v>
      </c>
      <c r="BF34" s="14">
        <f>SUM(BF26:BF33)</f>
        <v>485</v>
      </c>
      <c r="BG34" s="14">
        <f>SUM(BD34:BF34)</f>
        <v>1394</v>
      </c>
    </row>
    <row r="35" spans="1:59" s="25" customFormat="1" ht="16" thickBot="1">
      <c r="A35" s="45" t="s">
        <v>77</v>
      </c>
      <c r="B35" s="214">
        <f>IF(E34-E33=0,"0",IF(B34&gt;H34,1,IF(B34=H34,"0,5",0)))</f>
        <v>1</v>
      </c>
      <c r="C35" s="214">
        <f>IF(E34-E33=0,"0",IF(C34&gt;I34,1,IF(C34=I34,"0,5",0)))</f>
        <v>1</v>
      </c>
      <c r="D35" s="214">
        <f>IF(E34-E33=0,"0",IF(D34&gt;J34,1,IF(D34=J34,"0,5",0)))</f>
        <v>0</v>
      </c>
      <c r="E35" s="214">
        <f>IF(E34-E33=0,"0",IF(E34&gt;K34,1,IF(E34=K34,"0,5",0)))</f>
        <v>0</v>
      </c>
      <c r="F35" s="27"/>
      <c r="G35" s="27"/>
      <c r="H35" s="214">
        <f>IF(K34-K33=0,"0",IF(H34&gt;B34,1,IF(H34=B34,"0,5",0)))</f>
        <v>0</v>
      </c>
      <c r="I35" s="214">
        <f>IF(K34-K33=0,"0",IF(I34&gt;C34,1,IF(I34=C34,"0,5",0)))</f>
        <v>0</v>
      </c>
      <c r="J35" s="214">
        <f>IF(K34-K33=0,"0",IF(J34&gt;D34,1,IF(J34=D34,"0,5",0)))</f>
        <v>1</v>
      </c>
      <c r="K35" s="214">
        <f>IF(K34-K33=0,"0",IF(K34&gt;E34,1,IF(K34=E34,"0,5",0)))</f>
        <v>1</v>
      </c>
      <c r="L35" s="40"/>
      <c r="M35" s="36"/>
      <c r="N35" s="214">
        <f>IF(Q34-Q33=0,"0",IF(N34&gt;T34,1,IF(N34=T34,"0,5",0)))</f>
        <v>0</v>
      </c>
      <c r="O35" s="214">
        <f>IF(Q34-Q33=0,"0",IF(O34&gt;U34,1,IF(O34=U34,"0,5",0)))</f>
        <v>0</v>
      </c>
      <c r="P35" s="214">
        <f>IF(Q34-Q33=0,"0",IF(P34&gt;V34,1,IF(P34=V34,"0,5",0)))</f>
        <v>0</v>
      </c>
      <c r="Q35" s="214">
        <f>IF(Q34-Q33=0,"0",IF(Q34&gt;W34,1,IF(Q34=W34,"0,5",0)))</f>
        <v>0</v>
      </c>
      <c r="R35" s="27"/>
      <c r="S35" s="27"/>
      <c r="T35" s="214">
        <f>IF(W34-W33=0,"0",IF(T34&gt;N34,1,IF(T34=N34,"0,5",0)))</f>
        <v>1</v>
      </c>
      <c r="U35" s="214">
        <f>IF(W34-W33=0,"0",IF(U34&gt;O34,1,IF(U34=O34,"0,5",0)))</f>
        <v>1</v>
      </c>
      <c r="V35" s="214">
        <f>IF(W34-W33=0,"0",IF(V34&gt;P34,1,IF(V34=P34,"0,5",0)))</f>
        <v>1</v>
      </c>
      <c r="W35" s="214">
        <f>IF(W34-W33=0,"0",IF(W34&gt;Q34,1,IF(W34=Q34,"0,5",0)))</f>
        <v>1</v>
      </c>
      <c r="X35" s="40"/>
      <c r="Y35" s="36"/>
      <c r="Z35" s="214">
        <f>IF(AC34-AC33=0,"0",IF(Z34&gt;AF34,1,IF(Z34=AF34,"0,5",0)))</f>
        <v>1</v>
      </c>
      <c r="AA35" s="214">
        <f>IF(AC34-AC33=0,"0",IF(AA34&gt;AG34,1,IF(AA34=AG34,"0,5",0)))</f>
        <v>1</v>
      </c>
      <c r="AB35" s="214">
        <f>IF(AC34-AC33=0,"0",IF(AB34&gt;AH34,1,IF(AB34=AH34,"0,5",0)))</f>
        <v>1</v>
      </c>
      <c r="AC35" s="214">
        <f>IF(AC34-AC33=0,"0",IF(AC34&gt;AI34,1,IF(AC34=AI34,"0,5",0)))</f>
        <v>1</v>
      </c>
      <c r="AD35" s="27"/>
      <c r="AE35" s="27"/>
      <c r="AF35" s="214" t="str">
        <f>IF(AI34-AI33=0,"0",IF(AF34&gt;Z34,1,IF(AF34=Z34,"0,5",0)))</f>
        <v>0</v>
      </c>
      <c r="AG35" s="214" t="str">
        <f>IF(AI34-AI33=0,"0",IF(AG34&gt;AA34,1,IF(AG34=AA34,"0,5",0)))</f>
        <v>0</v>
      </c>
      <c r="AH35" s="214" t="str">
        <f>IF(AI34-AI33=0,"0",IF(AH34&gt;AB34,1,IF(AH34=AB34,"0,5",0)))</f>
        <v>0</v>
      </c>
      <c r="AI35" s="214" t="str">
        <f>IF(AI34-AI33=0,"0",IF(AI34&gt;AC34,1,IF(AI34=AC34,"0,5",0)))</f>
        <v>0</v>
      </c>
      <c r="AJ35" s="40"/>
      <c r="AK35" s="36"/>
      <c r="AL35" s="214">
        <f>IF(AO34-AO33=0,"0",IF(AL34&gt;AR34,1,IF(AL34=AR34,"0,5",0)))</f>
        <v>1</v>
      </c>
      <c r="AM35" s="214">
        <f>IF(AO34-AO33=0,"0",IF(AM34&gt;AS34,1,IF(AM34=AS34,"0,5",0)))</f>
        <v>0</v>
      </c>
      <c r="AN35" s="214">
        <f>IF(AO34-AO33=0,"0",IF(AN34&gt;AT34,1,IF(AN34=AT34,"0,5",0)))</f>
        <v>0</v>
      </c>
      <c r="AO35" s="214">
        <f>IF(AO34-AO33=0,"0",IF(AO34&gt;AU34,1,IF(AO34=AU34,"0,5",0)))</f>
        <v>0</v>
      </c>
      <c r="AP35" s="27"/>
      <c r="AQ35" s="27"/>
      <c r="AR35" s="214">
        <f>IF(AU34-AU33=0,"0",IF(AR34&gt;AL34,1,IF(AR34=AL34,"0,5",0)))</f>
        <v>0</v>
      </c>
      <c r="AS35" s="214">
        <f>IF(AU34-AU33=0,"0",IF(AS34&gt;AM34,1,IF(AS34=AM34,"0,5",0)))</f>
        <v>1</v>
      </c>
      <c r="AT35" s="214">
        <f>IF(AU34-AU33=0,"0",IF(AT34&gt;AN34,1,IF(AT34=AN34,"0,5",0)))</f>
        <v>1</v>
      </c>
      <c r="AU35" s="214">
        <f>IF(AU34-AU33=0,"0",IF(AU34&gt;AO34,1,IF(AU34=AO34,"0,5",0)))</f>
        <v>1</v>
      </c>
      <c r="AV35" s="40"/>
      <c r="AW35" s="36"/>
      <c r="AX35" s="214">
        <f>IF(BA34-BA33=0,"0",IF(AX34&gt;BD34,1,IF(AX34=BD34,"0,5",0)))</f>
        <v>0</v>
      </c>
      <c r="AY35" s="214">
        <f>IF(BA34-BA33=0,"0",IF(AY34&gt;BE34,1,IF(AY34=BE34,"0,5",0)))</f>
        <v>1</v>
      </c>
      <c r="AZ35" s="214" t="str">
        <f>IF(BA34-BA33=0,"0",IF(AZ34&gt;BF34,1,IF(AZ34=BF34,"0,5",0)))</f>
        <v>0,5</v>
      </c>
      <c r="BA35" s="214">
        <f>IF(BA34-BA33=0,"0",IF(BA34&gt;BG34,1,IF(BA34=BG34,"0,5",0)))</f>
        <v>1</v>
      </c>
      <c r="BB35" s="27"/>
      <c r="BC35" s="27"/>
      <c r="BD35" s="214">
        <f>IF(BG34-BG33=0,"0",IF(BD34&gt;AX34,1,IF(BD34=AX34,"0,5",0)))</f>
        <v>1</v>
      </c>
      <c r="BE35" s="214">
        <f>IF(BG34-BG33=0,"0",IF(BE34&gt;AY34,1,IF(BE34=AY34,"0,5",0)))</f>
        <v>0</v>
      </c>
      <c r="BF35" s="214" t="str">
        <f>IF(BG34-BG33=0,"0",IF(BF34&gt;AZ34,1,IF(BF34=AZ34,"0,5",0)))</f>
        <v>0,5</v>
      </c>
      <c r="BG35" s="214">
        <f>IF(BG34-BG33=0,"0",IF(BG34&gt;BA34,1,IF(BG34=BA34,"0,5",0)))</f>
        <v>0</v>
      </c>
    </row>
    <row r="36" spans="1:59" ht="21" thickBot="1">
      <c r="A36" s="15"/>
      <c r="B36" s="37"/>
      <c r="C36" s="37"/>
      <c r="D36" s="16" t="s">
        <v>10</v>
      </c>
      <c r="E36" s="46">
        <f>B35+C35+D35+E35</f>
        <v>2</v>
      </c>
      <c r="F36" s="37"/>
      <c r="G36" s="37"/>
      <c r="H36" s="37"/>
      <c r="I36" s="37"/>
      <c r="J36" s="16" t="s">
        <v>10</v>
      </c>
      <c r="K36" s="46">
        <f>H35+I35+J35+K35</f>
        <v>2</v>
      </c>
      <c r="L36" s="41"/>
      <c r="M36" s="15"/>
      <c r="N36" s="37"/>
      <c r="O36" s="37"/>
      <c r="P36" s="16" t="s">
        <v>10</v>
      </c>
      <c r="Q36" s="46">
        <f>N35+O35+P35+Q35</f>
        <v>0</v>
      </c>
      <c r="R36" s="37"/>
      <c r="S36" s="37"/>
      <c r="T36" s="37"/>
      <c r="U36" s="37"/>
      <c r="V36" s="16" t="s">
        <v>10</v>
      </c>
      <c r="W36" s="46">
        <f>T35+U35+V35+W35</f>
        <v>4</v>
      </c>
      <c r="X36" s="41"/>
      <c r="Y36" s="15"/>
      <c r="Z36" s="37"/>
      <c r="AA36" s="37"/>
      <c r="AB36" s="16" t="s">
        <v>10</v>
      </c>
      <c r="AC36" s="46">
        <f>Z35+AA35+AB35+AC35</f>
        <v>4</v>
      </c>
      <c r="AD36" s="37"/>
      <c r="AE36" s="37"/>
      <c r="AF36" s="37"/>
      <c r="AG36" s="37"/>
      <c r="AH36" s="16" t="s">
        <v>10</v>
      </c>
      <c r="AI36" s="46">
        <f>AF35+AG35+AH35+AI35</f>
        <v>0</v>
      </c>
      <c r="AJ36" s="41"/>
      <c r="AK36" s="15"/>
      <c r="AL36" s="37"/>
      <c r="AM36" s="37"/>
      <c r="AN36" s="16" t="s">
        <v>10</v>
      </c>
      <c r="AO36" s="46">
        <f>AL35+AM35+AN35+AO35</f>
        <v>1</v>
      </c>
      <c r="AP36" s="37"/>
      <c r="AQ36" s="37"/>
      <c r="AR36" s="37"/>
      <c r="AS36" s="37"/>
      <c r="AT36" s="16" t="s">
        <v>10</v>
      </c>
      <c r="AU36" s="46">
        <f>SUM(AR35:AU35)</f>
        <v>3</v>
      </c>
      <c r="AV36" s="41"/>
      <c r="AW36" s="15"/>
      <c r="AX36" s="37"/>
      <c r="AY36" s="37"/>
      <c r="AZ36" s="16" t="s">
        <v>10</v>
      </c>
      <c r="BA36" s="46">
        <f>AX35+AY35+AZ35+BA35</f>
        <v>2.5</v>
      </c>
      <c r="BB36" s="37"/>
      <c r="BC36" s="37"/>
      <c r="BD36" s="37"/>
      <c r="BE36" s="37"/>
      <c r="BF36" s="16" t="s">
        <v>10</v>
      </c>
      <c r="BG36" s="46">
        <f>BD35+BE35+BF35+BG35</f>
        <v>1.5</v>
      </c>
    </row>
    <row r="37" spans="1:59" s="25" customFormat="1" ht="16" thickBot="1">
      <c r="D37" s="44" t="s">
        <v>268</v>
      </c>
      <c r="E37" s="44" t="str">
        <f>IF(E34-E33=0,"IS",IF(E36&gt;K36,"S",IF(E36&lt;K36,"T",IF(E36=K36,"U","0"))))</f>
        <v>U</v>
      </c>
      <c r="J37" s="44" t="s">
        <v>268</v>
      </c>
      <c r="K37" s="44" t="str">
        <f>IF(K34-K33=0,"IS",IF(K36&gt;E36,"S",IF(K36&lt;E36,"T",IF(K36=E36,"U","0"))))</f>
        <v>U</v>
      </c>
      <c r="P37" s="44" t="s">
        <v>268</v>
      </c>
      <c r="Q37" s="44" t="str">
        <f>IF(Q34-Q33=0,"IS",IF(Q36&gt;W36,"S",IF(Q36&lt;W36,"T",IF(Q36=W36,"U","0"))))</f>
        <v>T</v>
      </c>
      <c r="V37" s="44" t="s">
        <v>268</v>
      </c>
      <c r="W37" s="44" t="str">
        <f>IF(W34-W33=0,"IS",IF(W36&gt;Q36,"S",IF(W36&lt;Q36,"T",IF(W36=Q36,"U","0"))))</f>
        <v>S</v>
      </c>
      <c r="AB37" s="44" t="s">
        <v>268</v>
      </c>
      <c r="AC37" s="44" t="str">
        <f>IF(AC34-AC33=0,"IS",IF(AC36&gt;AI36,"S",IF(AC36&lt;AI36,"T",IF(AC36=AI36,"U","0"))))</f>
        <v>S</v>
      </c>
      <c r="AH37" s="44" t="s">
        <v>268</v>
      </c>
      <c r="AI37" s="44" t="str">
        <f>IF(AI34-AI33=0,"IS",IF(AI36&gt;AC36,"S",IF(AI36&lt;AC36,"T",IF(AI36=AC36,"U","0"))))</f>
        <v>IS</v>
      </c>
      <c r="AN37" s="44" t="s">
        <v>268</v>
      </c>
      <c r="AO37" s="44" t="str">
        <f>IF(AO34-AO33=0,"IS",IF(AO36&gt;AU36,"S",IF(AO36&lt;AU36,"T",IF(AO36=AU36,"U","0"))))</f>
        <v>T</v>
      </c>
      <c r="AT37" s="44" t="s">
        <v>268</v>
      </c>
      <c r="AU37" s="44" t="str">
        <f>IF(AU34-AU33=0,"IS",IF(AU36&gt;AO36,"S",IF(AU36&lt;AO36,"T",IF(AU36=AO36,"U","0"))))</f>
        <v>S</v>
      </c>
      <c r="AZ37" s="44" t="s">
        <v>268</v>
      </c>
      <c r="BA37" s="44" t="str">
        <f>IF(BA34-BA33=0,"IS",IF(BA36&gt;BG36,"S",IF(BA36&lt;BG36,"T",IF(BA36=BG36,"U","0"))))</f>
        <v>S</v>
      </c>
      <c r="BF37" s="44" t="s">
        <v>268</v>
      </c>
      <c r="BG37" s="44" t="str">
        <f>IF(BG34-BG33=0,"IS",IF(BG36&gt;BA36,"S",IF(BG36&lt;BA36,"T",IF(BG36=BA36,"U","0"))))</f>
        <v>T</v>
      </c>
    </row>
    <row r="38" spans="1:59" ht="16" thickBot="1"/>
    <row r="39" spans="1:59" ht="27" thickBot="1">
      <c r="A39" s="38" t="s">
        <v>79</v>
      </c>
      <c r="B39" s="39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  <c r="AF39" s="39"/>
      <c r="AG39" s="39"/>
      <c r="AH39" s="39"/>
      <c r="AI39" s="39"/>
      <c r="AJ39" s="39"/>
      <c r="AK39" s="39"/>
      <c r="AL39" s="39"/>
      <c r="AM39" s="39"/>
      <c r="AN39" s="39"/>
      <c r="AO39" s="39"/>
      <c r="AP39" s="39"/>
      <c r="AQ39" s="39"/>
      <c r="AR39" s="39"/>
      <c r="AS39" s="39"/>
      <c r="AT39" s="39"/>
      <c r="AU39" s="39"/>
      <c r="AV39" s="39"/>
      <c r="AW39" s="39"/>
      <c r="AX39" s="39"/>
      <c r="AY39" s="39"/>
      <c r="AZ39" s="39"/>
      <c r="BA39" s="39"/>
      <c r="BB39" s="39"/>
      <c r="BC39" s="39"/>
      <c r="BD39" s="39"/>
      <c r="BE39" s="39"/>
      <c r="BF39" s="39"/>
      <c r="BG39" s="42"/>
    </row>
    <row r="40" spans="1:59" ht="21">
      <c r="A40" s="24" t="s">
        <v>80</v>
      </c>
      <c r="B40" s="31"/>
      <c r="C40" s="31"/>
      <c r="D40" s="31"/>
      <c r="E40" s="31"/>
      <c r="F40" s="31"/>
      <c r="G40" s="31"/>
      <c r="H40" s="31"/>
      <c r="I40" s="31"/>
      <c r="J40" s="31"/>
      <c r="K40" s="32"/>
      <c r="L40" s="40"/>
      <c r="M40" s="24" t="s">
        <v>81</v>
      </c>
      <c r="N40" s="31"/>
      <c r="O40" s="31"/>
      <c r="P40" s="31"/>
      <c r="Q40" s="31"/>
      <c r="R40" s="31"/>
      <c r="S40" s="31"/>
      <c r="T40" s="31"/>
      <c r="U40" s="31"/>
      <c r="V40" s="31"/>
      <c r="W40" s="32"/>
      <c r="X40" s="40"/>
      <c r="Y40" s="24" t="s">
        <v>82</v>
      </c>
      <c r="Z40" s="31"/>
      <c r="AA40" s="31"/>
      <c r="AB40" s="31"/>
      <c r="AC40" s="31"/>
      <c r="AD40" s="31"/>
      <c r="AE40" s="31"/>
      <c r="AF40" s="31"/>
      <c r="AG40" s="31"/>
      <c r="AH40" s="31"/>
      <c r="AI40" s="32"/>
      <c r="AJ40" s="40"/>
      <c r="AK40" s="24" t="s">
        <v>83</v>
      </c>
      <c r="AL40" s="31"/>
      <c r="AM40" s="31"/>
      <c r="AN40" s="31"/>
      <c r="AO40" s="31"/>
      <c r="AP40" s="31"/>
      <c r="AQ40" s="31"/>
      <c r="AR40" s="31"/>
      <c r="AS40" s="31"/>
      <c r="AT40" s="31"/>
      <c r="AU40" s="32"/>
      <c r="AV40" s="40"/>
      <c r="AW40" s="24" t="s">
        <v>84</v>
      </c>
      <c r="AX40" s="31"/>
      <c r="AY40" s="31"/>
      <c r="AZ40" s="31"/>
      <c r="BA40" s="31"/>
      <c r="BB40" s="31"/>
      <c r="BC40" s="31"/>
      <c r="BD40" s="31"/>
      <c r="BE40" s="31"/>
      <c r="BF40" s="31"/>
      <c r="BG40" s="32"/>
    </row>
    <row r="41" spans="1:59" ht="18">
      <c r="A41" s="33" t="s">
        <v>2</v>
      </c>
      <c r="B41" s="386" t="s">
        <v>11</v>
      </c>
      <c r="C41" s="386"/>
      <c r="D41" s="27"/>
      <c r="E41" s="27"/>
      <c r="F41" s="27"/>
      <c r="G41" s="34" t="s">
        <v>13</v>
      </c>
      <c r="H41" s="386" t="s">
        <v>25</v>
      </c>
      <c r="I41" s="386"/>
      <c r="J41" s="27"/>
      <c r="K41" s="35"/>
      <c r="L41" s="40"/>
      <c r="M41" s="33" t="s">
        <v>2</v>
      </c>
      <c r="N41" s="386" t="s">
        <v>29</v>
      </c>
      <c r="O41" s="386"/>
      <c r="P41" s="27"/>
      <c r="Q41" s="27"/>
      <c r="R41" s="27"/>
      <c r="S41" s="34" t="s">
        <v>13</v>
      </c>
      <c r="T41" s="386" t="s">
        <v>31</v>
      </c>
      <c r="U41" s="386"/>
      <c r="V41" s="27"/>
      <c r="W41" s="35"/>
      <c r="X41" s="40"/>
      <c r="Y41" s="33" t="s">
        <v>2</v>
      </c>
      <c r="Z41" s="386" t="s">
        <v>27</v>
      </c>
      <c r="AA41" s="386"/>
      <c r="AB41" s="27"/>
      <c r="AC41" s="27"/>
      <c r="AD41" s="27"/>
      <c r="AE41" s="34" t="s">
        <v>13</v>
      </c>
      <c r="AF41" s="386" t="s">
        <v>26</v>
      </c>
      <c r="AG41" s="386"/>
      <c r="AH41" s="27"/>
      <c r="AI41" s="35"/>
      <c r="AJ41" s="40"/>
      <c r="AK41" s="33" t="s">
        <v>2</v>
      </c>
      <c r="AL41" s="386" t="s">
        <v>12</v>
      </c>
      <c r="AM41" s="386"/>
      <c r="AN41" s="27"/>
      <c r="AO41" s="27"/>
      <c r="AP41" s="27"/>
      <c r="AQ41" s="34" t="s">
        <v>13</v>
      </c>
      <c r="AR41" s="386" t="s">
        <v>64</v>
      </c>
      <c r="AS41" s="386"/>
      <c r="AT41" s="27"/>
      <c r="AU41" s="35"/>
      <c r="AV41" s="40"/>
      <c r="AW41" s="33" t="s">
        <v>2</v>
      </c>
      <c r="AX41" s="386" t="s">
        <v>32</v>
      </c>
      <c r="AY41" s="386"/>
      <c r="AZ41" s="27"/>
      <c r="BA41" s="27"/>
      <c r="BB41" s="27"/>
      <c r="BC41" s="34" t="s">
        <v>13</v>
      </c>
      <c r="BD41" s="386" t="s">
        <v>30</v>
      </c>
      <c r="BE41" s="386"/>
      <c r="BF41" s="27"/>
      <c r="BG41" s="35"/>
    </row>
    <row r="42" spans="1:59" ht="16" thickBot="1">
      <c r="A42" s="36"/>
      <c r="B42" s="27"/>
      <c r="C42" s="27"/>
      <c r="D42" s="27"/>
      <c r="E42" s="27"/>
      <c r="F42" s="27"/>
      <c r="G42" s="27"/>
      <c r="H42" s="27"/>
      <c r="I42" s="27"/>
      <c r="J42" s="27"/>
      <c r="K42" s="35"/>
      <c r="L42" s="40"/>
      <c r="M42" s="36"/>
      <c r="N42" s="27"/>
      <c r="O42" s="27"/>
      <c r="P42" s="27"/>
      <c r="Q42" s="27"/>
      <c r="R42" s="27"/>
      <c r="S42" s="27"/>
      <c r="T42" s="27"/>
      <c r="U42" s="27"/>
      <c r="V42" s="27"/>
      <c r="W42" s="35"/>
      <c r="X42" s="40"/>
      <c r="Y42" s="36"/>
      <c r="Z42" s="27"/>
      <c r="AA42" s="27"/>
      <c r="AB42" s="27"/>
      <c r="AC42" s="27"/>
      <c r="AD42" s="27"/>
      <c r="AE42" s="27"/>
      <c r="AF42" s="27"/>
      <c r="AG42" s="27"/>
      <c r="AH42" s="27"/>
      <c r="AI42" s="35"/>
      <c r="AJ42" s="40"/>
      <c r="AK42" s="36"/>
      <c r="AL42" s="27"/>
      <c r="AM42" s="27"/>
      <c r="AN42" s="27"/>
      <c r="AO42" s="27"/>
      <c r="AP42" s="27"/>
      <c r="AQ42" s="27"/>
      <c r="AR42" s="27"/>
      <c r="AS42" s="27"/>
      <c r="AT42" s="27"/>
      <c r="AU42" s="35"/>
      <c r="AV42" s="40"/>
      <c r="AW42" s="36"/>
      <c r="AX42" s="27"/>
      <c r="AY42" s="27"/>
      <c r="AZ42" s="27"/>
      <c r="BA42" s="27"/>
      <c r="BB42" s="27"/>
      <c r="BC42" s="27"/>
      <c r="BD42" s="27"/>
      <c r="BE42" s="27"/>
      <c r="BF42" s="27"/>
      <c r="BG42" s="35"/>
    </row>
    <row r="43" spans="1:59" ht="16" thickBot="1">
      <c r="A43" s="3" t="s">
        <v>3</v>
      </c>
      <c r="B43" s="4" t="s">
        <v>4</v>
      </c>
      <c r="C43" s="17" t="s">
        <v>5</v>
      </c>
      <c r="D43" s="17" t="s">
        <v>6</v>
      </c>
      <c r="E43" s="4" t="s">
        <v>7</v>
      </c>
      <c r="F43" s="27"/>
      <c r="G43" s="3" t="s">
        <v>3</v>
      </c>
      <c r="H43" s="4" t="s">
        <v>4</v>
      </c>
      <c r="I43" s="17" t="s">
        <v>5</v>
      </c>
      <c r="J43" s="17" t="s">
        <v>6</v>
      </c>
      <c r="K43" s="4" t="s">
        <v>7</v>
      </c>
      <c r="L43" s="40"/>
      <c r="M43" s="3" t="s">
        <v>3</v>
      </c>
      <c r="N43" s="4" t="s">
        <v>4</v>
      </c>
      <c r="O43" s="17" t="s">
        <v>5</v>
      </c>
      <c r="P43" s="17" t="s">
        <v>6</v>
      </c>
      <c r="Q43" s="4" t="s">
        <v>7</v>
      </c>
      <c r="R43" s="27"/>
      <c r="S43" s="3" t="s">
        <v>3</v>
      </c>
      <c r="T43" s="4" t="s">
        <v>4</v>
      </c>
      <c r="U43" s="17" t="s">
        <v>5</v>
      </c>
      <c r="V43" s="17" t="s">
        <v>6</v>
      </c>
      <c r="W43" s="4" t="s">
        <v>7</v>
      </c>
      <c r="X43" s="40"/>
      <c r="Y43" s="3" t="s">
        <v>3</v>
      </c>
      <c r="Z43" s="4" t="s">
        <v>4</v>
      </c>
      <c r="AA43" s="17" t="s">
        <v>5</v>
      </c>
      <c r="AB43" s="17" t="s">
        <v>6</v>
      </c>
      <c r="AC43" s="4" t="s">
        <v>7</v>
      </c>
      <c r="AD43" s="27"/>
      <c r="AE43" s="3" t="s">
        <v>3</v>
      </c>
      <c r="AF43" s="4" t="s">
        <v>4</v>
      </c>
      <c r="AG43" s="17" t="s">
        <v>5</v>
      </c>
      <c r="AH43" s="17" t="s">
        <v>6</v>
      </c>
      <c r="AI43" s="4" t="s">
        <v>7</v>
      </c>
      <c r="AJ43" s="40"/>
      <c r="AK43" s="3" t="s">
        <v>3</v>
      </c>
      <c r="AL43" s="4" t="s">
        <v>4</v>
      </c>
      <c r="AM43" s="17" t="s">
        <v>5</v>
      </c>
      <c r="AN43" s="17" t="s">
        <v>6</v>
      </c>
      <c r="AO43" s="4" t="s">
        <v>7</v>
      </c>
      <c r="AP43" s="27"/>
      <c r="AQ43" s="3" t="s">
        <v>3</v>
      </c>
      <c r="AR43" s="4" t="s">
        <v>4</v>
      </c>
      <c r="AS43" s="17" t="s">
        <v>5</v>
      </c>
      <c r="AT43" s="17" t="s">
        <v>6</v>
      </c>
      <c r="AU43" s="4" t="s">
        <v>7</v>
      </c>
      <c r="AV43" s="40"/>
      <c r="AW43" s="3" t="s">
        <v>3</v>
      </c>
      <c r="AX43" s="4" t="s">
        <v>4</v>
      </c>
      <c r="AY43" s="17" t="s">
        <v>5</v>
      </c>
      <c r="AZ43" s="17" t="s">
        <v>6</v>
      </c>
      <c r="BA43" s="4" t="s">
        <v>7</v>
      </c>
      <c r="BB43" s="27"/>
      <c r="BC43" s="3" t="s">
        <v>3</v>
      </c>
      <c r="BD43" s="4" t="s">
        <v>4</v>
      </c>
      <c r="BE43" s="17" t="s">
        <v>5</v>
      </c>
      <c r="BF43" s="17" t="s">
        <v>6</v>
      </c>
      <c r="BG43" s="4" t="s">
        <v>7</v>
      </c>
    </row>
    <row r="44" spans="1:59">
      <c r="A44" s="47" t="str">
        <f>IF(B41="Normo Slipestasjon",'Tellere og summer'!$A$3,IF(B41="Glamox",'Tellere og summer'!$A$13,IF(B41="Molde Kommune",'Tellere og summer'!$A$23,IF(B41="Rørlegger 1",'Tellere og summer'!$A$33,IF(B41="TietoEVRY",'Tellere og summer'!$A$43,IF(B41="Danielsen å i",'Tellere og summer'!$A$53,IF(B41="Panorama Turkeys",'Tellere og summer'!$A$63,IF(B41="Team Fuglset",'Tellere og summer'!$A$73,IF(B41="Istad Strikers",'Tellere og summer'!$A$83,IF(B41="Ytre Bowlinglag",'Tellere og summer'!$A$93,"NA"))))))))))</f>
        <v>Asbjørn Toft</v>
      </c>
      <c r="B44" s="5">
        <v>143</v>
      </c>
      <c r="C44" s="18">
        <v>169</v>
      </c>
      <c r="D44" s="5">
        <v>114</v>
      </c>
      <c r="E44" s="7">
        <f>SUM(B44:D44)</f>
        <v>426</v>
      </c>
      <c r="F44" s="27"/>
      <c r="G44" s="47" t="str">
        <f>IF(H41="Normo Slipestasjon",'Tellere og summer'!$A$3,IF(H41="Glamox",'Tellere og summer'!$A$13,IF(H41="Molde Kommune",'Tellere og summer'!$A$23,IF(H41="Rørlegger 1",'Tellere og summer'!$A$33,IF(H41="TietoEVRY",'Tellere og summer'!$A$43,IF(H41="Danielsen å i",'Tellere og summer'!$A$53,IF(H41="Panorama Turkeys",'Tellere og summer'!$A$63,IF(H41="Team Fuglset",'Tellere og summer'!$A$73,IF(H41="Istad Strikers",'Tellere og summer'!$A$83,IF(H41="Ytre Bowlinglag",'Tellere og summer'!$A$93,"NA"))))))))))</f>
        <v>Gerd Norunn Nygård</v>
      </c>
      <c r="H44" s="5">
        <v>195</v>
      </c>
      <c r="I44" s="18">
        <v>116</v>
      </c>
      <c r="J44" s="5">
        <v>112</v>
      </c>
      <c r="K44" s="7">
        <f>SUM(H44:J44)</f>
        <v>423</v>
      </c>
      <c r="L44" s="40"/>
      <c r="M44" s="47" t="str">
        <f>IF(N41="Normo Slipestasjon",'Tellere og summer'!$A$3,IF(N41="Glamox",'Tellere og summer'!$A$13,IF(N41="Molde Kommune",'Tellere og summer'!$A$23,IF(N41="Rørlegger 1",'Tellere og summer'!$A$33,IF(N41="TietoEVRY",'Tellere og summer'!$A$43,IF(N41="Danielsen å i",'Tellere og summer'!$A$53,IF(N41="Panorama Turkeys",'Tellere og summer'!$A$63,IF(N41="Team Fuglset",'Tellere og summer'!$A$73,IF(N41="Istad Strikers",'Tellere og summer'!$A$83,IF(N41="Ytre Bowlinglag",'Tellere og summer'!$A$93,"NA"))))))))))</f>
        <v>Martin Aarø</v>
      </c>
      <c r="N44" s="5"/>
      <c r="O44" s="18"/>
      <c r="P44" s="5"/>
      <c r="Q44" s="7">
        <f>SUM(N44:P44)</f>
        <v>0</v>
      </c>
      <c r="R44" s="27"/>
      <c r="S44" s="47" t="str">
        <f>IF(T41="Normo Slipestasjon",'Tellere og summer'!$A$3,IF(T41="Glamox",'Tellere og summer'!$A$13,IF(T41="Molde Kommune",'Tellere og summer'!$A$23,IF(T41="Rørlegger 1",'Tellere og summer'!$A$33,IF(T41="TietoEVRY",'Tellere og summer'!$A$43,IF(T41="Danielsen å i",'Tellere og summer'!$A$53,IF(T41="Panorama Turkeys",'Tellere og summer'!$A$63,IF(T41="Team Fuglset",'Tellere og summer'!$A$73,IF(T41="Istad Strikers",'Tellere og summer'!$A$83,IF(T41="Ytre Bowlinglag",'Tellere og summer'!$A$93,"NA"))))))))))</f>
        <v>Amund Vaagen</v>
      </c>
      <c r="T44" s="5">
        <v>146</v>
      </c>
      <c r="U44" s="18">
        <v>153</v>
      </c>
      <c r="V44" s="5">
        <v>160</v>
      </c>
      <c r="W44" s="7">
        <f>SUM(T44:V44)</f>
        <v>459</v>
      </c>
      <c r="X44" s="40"/>
      <c r="Y44" s="47" t="str">
        <f>IF(Z41="Normo Slipestasjon",'Tellere og summer'!$A$3,IF(Z41="Glamox",'Tellere og summer'!$A$13,IF(Z41="Molde Kommune",'Tellere og summer'!$A$23,IF(Z41="Rørlegger 1",'Tellere og summer'!$A$33,IF(Z41="TietoEVRY",'Tellere og summer'!$A$43,IF(Z41="Danielsen å i",'Tellere og summer'!$A$53,IF(Z41="Panorama Turkeys",'Tellere og summer'!$A$63,IF(Z41="Team Fuglset",'Tellere og summer'!$A$73,IF(Z41="Istad Strikers",'Tellere og summer'!$A$83,IF(Z41="Ytre Bowlinglag",'Tellere og summer'!$A$93,"NA"))))))))))</f>
        <v>Svein Erik Jenset</v>
      </c>
      <c r="Z44" s="5"/>
      <c r="AA44" s="18"/>
      <c r="AB44" s="5"/>
      <c r="AC44" s="7">
        <f>SUM(Z44:AB44)</f>
        <v>0</v>
      </c>
      <c r="AD44" s="27"/>
      <c r="AE44" s="47" t="str">
        <f>IF(AF41="Normo Slipestasjon",'Tellere og summer'!$A$3,IF(AF41="Glamox",'Tellere og summer'!$A$13,IF(AF41="Molde Kommune",'Tellere og summer'!$A$23,IF(AF41="Rørlegger 1",'Tellere og summer'!$A$33,IF(AF41="TietoEVRY",'Tellere og summer'!$A$43,IF(AF41="Danielsen å i",'Tellere og summer'!$A$53,IF(AF41="Panorama Turkeys",'Tellere og summer'!$A$63,IF(AF41="Team Fuglset",'Tellere og summer'!$A$73,IF(AF41="Istad Strikers",'Tellere og summer'!$A$83,IF(AF41="Ytre Bowlinglag",'Tellere og summer'!$A$93,"NA"))))))))))</f>
        <v>Arnfinn Lange</v>
      </c>
      <c r="AF44" s="5">
        <v>156</v>
      </c>
      <c r="AG44" s="18">
        <v>153</v>
      </c>
      <c r="AH44" s="5">
        <v>100</v>
      </c>
      <c r="AI44" s="7">
        <f>SUM(AF44:AH44)</f>
        <v>409</v>
      </c>
      <c r="AJ44" s="40"/>
      <c r="AK44" s="47" t="str">
        <f>IF(AL41="Normo Slipestasjon",'Tellere og summer'!$A$3,IF(AL41="Glamox",'Tellere og summer'!$A$13,IF(AL41="Molde Kommune",'Tellere og summer'!$A$23,IF(AL41="Rørlegger 1",'Tellere og summer'!$A$33,IF(AL41="TietoEVRY",'Tellere og summer'!$A$43,IF(AL41="Danielsen å i",'Tellere og summer'!$A$53,IF(AL41="Panorama Turkeys",'Tellere og summer'!$A$63,IF(AL41="Team Fuglset",'Tellere og summer'!$A$73,IF(AL41="Istad Strikers",'Tellere og summer'!$A$83,IF(AL41="Ytre Bowlinglag",'Tellere og summer'!$A$93,"NA"))))))))))</f>
        <v>Paul Boyle</v>
      </c>
      <c r="AL44" s="5">
        <v>170</v>
      </c>
      <c r="AM44" s="18">
        <v>181</v>
      </c>
      <c r="AN44" s="5">
        <v>201</v>
      </c>
      <c r="AO44" s="7">
        <f>SUM(AL44:AN44)</f>
        <v>552</v>
      </c>
      <c r="AP44" s="27"/>
      <c r="AQ44" s="47" t="str">
        <f>IF(AR41="Normo Slipestasjon",'Tellere og summer'!$A$3,IF(AR41="Glamox",'Tellere og summer'!$A$13,IF(AR41="Molde Kommune",'Tellere og summer'!$A$23,IF(AR41="Rørlegger 1",'Tellere og summer'!$A$33,IF(AR41="TietoEVRY",'Tellere og summer'!$A$43,IF(AR41="Danielsen å i",'Tellere og summer'!$A$53,IF(AR41="Panorama Turkeys",'Tellere og summer'!$A$63,IF(AR41="Team Fuglset",'Tellere og summer'!$A$73,IF(AR41="Istad Strikers",'Tellere og summer'!$A$83,IF(AR41="Ytre Bowlinglag",'Tellere og summer'!$A$93,"NA"))))))))))</f>
        <v>Kjell Thorsrudhagen</v>
      </c>
      <c r="AR44" s="5">
        <v>175</v>
      </c>
      <c r="AS44" s="18">
        <v>178</v>
      </c>
      <c r="AT44" s="5">
        <v>156</v>
      </c>
      <c r="AU44" s="7">
        <f>SUM(AR44:AT44)</f>
        <v>509</v>
      </c>
      <c r="AV44" s="40"/>
      <c r="AW44" s="47" t="str">
        <f>IF(AX41="Normo Slipestasjon",'Tellere og summer'!$A$3,IF(AX41="Glamox",'Tellere og summer'!$A$13,IF(AX41="Molde Kommune",'Tellere og summer'!$A$23,IF(AX41="Rørlegger 1",'Tellere og summer'!$A$33,IF(AX41="TietoEVRY",'Tellere og summer'!$A$43,IF(AX41="Danielsen å i",'Tellere og summer'!$A$53,IF(AX41="Panorama Turkeys",'Tellere og summer'!$A$63,IF(AX41="Team Fuglset",'Tellere og summer'!$A$73,IF(AX41="Istad Strikers",'Tellere og summer'!$A$83,IF(AX41="Ytre Bowlinglag",'Tellere og summer'!$A$93,"NA"))))))))))</f>
        <v>Sten-Morten Kjørsvik</v>
      </c>
      <c r="AX44" s="5">
        <v>152</v>
      </c>
      <c r="AY44" s="18">
        <v>190</v>
      </c>
      <c r="AZ44" s="5">
        <v>169</v>
      </c>
      <c r="BA44" s="7">
        <f>SUM(AX44:AZ44)</f>
        <v>511</v>
      </c>
      <c r="BB44" s="27"/>
      <c r="BC44" s="47" t="str">
        <f>IF(BD41="Normo Slipestasjon",'Tellere og summer'!$A$3,IF(BD41="Glamox",'Tellere og summer'!$A$13,IF(BD41="Molde Kommune",'Tellere og summer'!$A$23,IF(BD41="Rørlegger 1",'Tellere og summer'!$A$33,IF(BD41="TietoEVRY",'Tellere og summer'!$A$43,IF(BD41="Danielsen å i",'Tellere og summer'!$A$53,IF(BD41="Panorama Turkeys",'Tellere og summer'!$A$63,IF(BD41="Team Fuglset",'Tellere og summer'!$A$73,IF(BD41="Istad Strikers",'Tellere og summer'!$A$83,IF(BD41="Ytre Bowlinglag",'Tellere og summer'!$A$93,"NA"))))))))))</f>
        <v>Arne Ytterhaug</v>
      </c>
      <c r="BD44" s="5">
        <v>145</v>
      </c>
      <c r="BE44" s="18">
        <v>163</v>
      </c>
      <c r="BF44" s="5">
        <v>149</v>
      </c>
      <c r="BG44" s="7">
        <f>SUM(BD44:BF44)</f>
        <v>457</v>
      </c>
    </row>
    <row r="45" spans="1:59">
      <c r="A45" s="47" t="str">
        <f>IF(B41="Normo Slipestasjon",'Tellere og summer'!$A$4,IF(B41="Glamox",'Tellere og summer'!$A$14,IF(B41="Molde Kommune",'Tellere og summer'!$A$24,IF(B41="Rørlegger 1",'Tellere og summer'!$A$34,IF(B41="TietoEVRY",'Tellere og summer'!$A$44,IF(B41="Danielsen å i",'Tellere og summer'!$A$54,IF(B41="Panorama Turkeys",'Tellere og summer'!$A$64,IF(B41="Team Fuglset",'Tellere og summer'!$A$74,IF(B41="Istad Strikers",'Tellere og summer'!$A$84,IF(B41="Ytre Bowlinglag",'Tellere og summer'!$A$94,"NA"))))))))))</f>
        <v>Tormod Kleppe</v>
      </c>
      <c r="B45" s="8">
        <v>98</v>
      </c>
      <c r="C45" s="19">
        <v>107</v>
      </c>
      <c r="D45" s="8">
        <v>113</v>
      </c>
      <c r="E45" s="10">
        <f t="shared" ref="E45:E51" si="20">SUM(B45:D45)</f>
        <v>318</v>
      </c>
      <c r="F45" s="27"/>
      <c r="G45" s="47" t="str">
        <f>IF(H41="Normo Slipestasjon",'Tellere og summer'!$A$4,IF(H41="Glamox",'Tellere og summer'!$A$14,IF(H41="Molde Kommune",'Tellere og summer'!$A$24,IF(H41="Rørlegger 1",'Tellere og summer'!$A$34,IF(H41="TietoEVRY",'Tellere og summer'!$A$44,IF(H41="Danielsen å i",'Tellere og summer'!$A$54,IF(H41="Panorama Turkeys",'Tellere og summer'!$A$64,IF(H41="Team Fuglset",'Tellere og summer'!$A$74,IF(H41="Istad Strikers",'Tellere og summer'!$A$84,IF(H41="Ytre Bowlinglag",'Tellere og summer'!$A$94,"NA"))))))))))</f>
        <v>Ole Østigård</v>
      </c>
      <c r="H45" s="8"/>
      <c r="I45" s="19"/>
      <c r="J45" s="8"/>
      <c r="K45" s="10">
        <f t="shared" ref="K45:K51" si="21">SUM(H45:J45)</f>
        <v>0</v>
      </c>
      <c r="L45" s="40"/>
      <c r="M45" s="47" t="str">
        <f>IF(N41="Normo Slipestasjon",'Tellere og summer'!$A$4,IF(N41="Glamox",'Tellere og summer'!$A$14,IF(N41="Molde Kommune",'Tellere og summer'!$A$24,IF(N41="Rørlegger 1",'Tellere og summer'!$A$34,IF(N41="TietoEVRY",'Tellere og summer'!$A$44,IF(N41="Danielsen å i",'Tellere og summer'!$A$54,IF(N41="Panorama Turkeys",'Tellere og summer'!$A$64,IF(N41="Team Fuglset",'Tellere og summer'!$A$74,IF(N41="Istad Strikers",'Tellere og summer'!$A$84,IF(N41="Ytre Bowlinglag",'Tellere og summer'!$A$94,"NA"))))))))))</f>
        <v>Jamie Sagstuen</v>
      </c>
      <c r="N45" s="8">
        <v>146</v>
      </c>
      <c r="O45" s="19">
        <v>149</v>
      </c>
      <c r="P45" s="8">
        <v>159</v>
      </c>
      <c r="Q45" s="10">
        <f t="shared" ref="Q45:Q51" si="22">SUM(N45:P45)</f>
        <v>454</v>
      </c>
      <c r="R45" s="27"/>
      <c r="S45" s="47" t="str">
        <f>IF(T41="Normo Slipestasjon",'Tellere og summer'!$A$4,IF(T41="Glamox",'Tellere og summer'!$A$14,IF(T41="Molde Kommune",'Tellere og summer'!$A$24,IF(T41="Rørlegger 1",'Tellere og summer'!$A$34,IF(T41="TietoEVRY",'Tellere og summer'!$A$44,IF(T41="Danielsen å i",'Tellere og summer'!$A$54,IF(T41="Panorama Turkeys",'Tellere og summer'!$A$64,IF(T41="Team Fuglset",'Tellere og summer'!$A$74,IF(T41="Istad Strikers",'Tellere og summer'!$A$84,IF(T41="Ytre Bowlinglag",'Tellere og summer'!$A$94,"NA"))))))))))</f>
        <v>Halvor Vaagen</v>
      </c>
      <c r="T45" s="8">
        <v>187</v>
      </c>
      <c r="U45" s="19">
        <v>158</v>
      </c>
      <c r="V45" s="8">
        <v>113</v>
      </c>
      <c r="W45" s="10">
        <f t="shared" ref="W45:W51" si="23">SUM(T45:V45)</f>
        <v>458</v>
      </c>
      <c r="X45" s="40"/>
      <c r="Y45" s="47" t="str">
        <f>IF(Z41="Normo Slipestasjon",'Tellere og summer'!$A$4,IF(Z41="Glamox",'Tellere og summer'!$A$14,IF(Z41="Molde Kommune",'Tellere og summer'!$A$24,IF(Z41="Rørlegger 1",'Tellere og summer'!$A$34,IF(Z41="TietoEVRY",'Tellere og summer'!$A$44,IF(Z41="Danielsen å i",'Tellere og summer'!$A$54,IF(Z41="Panorama Turkeys",'Tellere og summer'!$A$64,IF(Z41="Team Fuglset",'Tellere og summer'!$A$74,IF(Z41="Istad Strikers",'Tellere og summer'!$A$84,IF(Z41="Ytre Bowlinglag",'Tellere og summer'!$A$94,"NA"))))))))))</f>
        <v>Øystein Lervik</v>
      </c>
      <c r="Z45" s="8"/>
      <c r="AA45" s="19"/>
      <c r="AB45" s="8"/>
      <c r="AC45" s="10">
        <f t="shared" ref="AC45:AC51" si="24">SUM(Z45:AB45)</f>
        <v>0</v>
      </c>
      <c r="AD45" s="27"/>
      <c r="AE45" s="47" t="str">
        <f>IF(AF41="Normo Slipestasjon",'Tellere og summer'!$A$4,IF(AF41="Glamox",'Tellere og summer'!$A$14,IF(AF41="Molde Kommune",'Tellere og summer'!$A$24,IF(AF41="Rørlegger 1",'Tellere og summer'!$A$34,IF(AF41="TietoEVRY",'Tellere og summer'!$A$44,IF(AF41="Danielsen å i",'Tellere og summer'!$A$54,IF(AF41="Panorama Turkeys",'Tellere og summer'!$A$64,IF(AF41="Team Fuglset",'Tellere og summer'!$A$74,IF(AF41="Istad Strikers",'Tellere og summer'!$A$84,IF(AF41="Ytre Bowlinglag",'Tellere og summer'!$A$94,"NA"))))))))))</f>
        <v>Billy Williams</v>
      </c>
      <c r="AF45" s="8"/>
      <c r="AG45" s="19"/>
      <c r="AH45" s="8"/>
      <c r="AI45" s="10">
        <f t="shared" ref="AI45:AI51" si="25">SUM(AF45:AH45)</f>
        <v>0</v>
      </c>
      <c r="AJ45" s="40"/>
      <c r="AK45" s="47" t="str">
        <f>IF(AL41="Normo Slipestasjon",'Tellere og summer'!$A$4,IF(AL41="Glamox",'Tellere og summer'!$A$14,IF(AL41="Molde Kommune",'Tellere og summer'!$A$24,IF(AL41="Rørlegger 1",'Tellere og summer'!$A$34,IF(AL41="TietoEVRY",'Tellere og summer'!$A$44,IF(AL41="Danielsen å i",'Tellere og summer'!$A$54,IF(AL41="Panorama Turkeys",'Tellere og summer'!$A$64,IF(AL41="Team Fuglset",'Tellere og summer'!$A$74,IF(AL41="Istad Strikers",'Tellere og summer'!$A$84,IF(AL41="Ytre Bowlinglag",'Tellere og summer'!$A$94,"NA"))))))))))</f>
        <v>Rikard Nerland</v>
      </c>
      <c r="AL45" s="8">
        <v>175</v>
      </c>
      <c r="AM45" s="19">
        <v>175</v>
      </c>
      <c r="AN45" s="8">
        <v>192</v>
      </c>
      <c r="AO45" s="10">
        <f t="shared" ref="AO45:AO51" si="26">SUM(AL45:AN45)</f>
        <v>542</v>
      </c>
      <c r="AP45" s="27"/>
      <c r="AQ45" s="47" t="str">
        <f>IF(AR41="Normo Slipestasjon",'Tellere og summer'!$A$4,IF(AR41="Glamox",'Tellere og summer'!$A$14,IF(AR41="Molde Kommune",'Tellere og summer'!$A$24,IF(AR41="Rørlegger 1",'Tellere og summer'!$A$34,IF(AR41="TietoEVRY",'Tellere og summer'!$A$44,IF(AR41="Danielsen å i",'Tellere og summer'!$A$54,IF(AR41="Panorama Turkeys",'Tellere og summer'!$A$64,IF(AR41="Team Fuglset",'Tellere og summer'!$A$74,IF(AR41="Istad Strikers",'Tellere og summer'!$A$84,IF(AR41="Ytre Bowlinglag",'Tellere og summer'!$A$94,"NA"))))))))))</f>
        <v>Alhild Danielsen</v>
      </c>
      <c r="AR45" s="8">
        <v>118</v>
      </c>
      <c r="AS45" s="19"/>
      <c r="AT45" s="8">
        <v>135</v>
      </c>
      <c r="AU45" s="10">
        <f t="shared" ref="AU45:AU51" si="27">SUM(AR45:AT45)</f>
        <v>253</v>
      </c>
      <c r="AV45" s="40"/>
      <c r="AW45" s="47" t="str">
        <f>IF(AX41="Normo Slipestasjon",'Tellere og summer'!$A$4,IF(AX41="Glamox",'Tellere og summer'!$A$14,IF(AX41="Molde Kommune",'Tellere og summer'!$A$24,IF(AX41="Rørlegger 1",'Tellere og summer'!$A$34,IF(AX41="TietoEVRY",'Tellere og summer'!$A$44,IF(AX41="Danielsen å i",'Tellere og summer'!$A$54,IF(AX41="Panorama Turkeys",'Tellere og summer'!$A$64,IF(AX41="Team Fuglset",'Tellere og summer'!$A$74,IF(AX41="Istad Strikers",'Tellere og summer'!$A$84,IF(AX41="Ytre Bowlinglag",'Tellere og summer'!$A$94,"NA"))))))))))</f>
        <v>Lars Brian Taylor</v>
      </c>
      <c r="AX45" s="8"/>
      <c r="AY45" s="19"/>
      <c r="AZ45" s="8"/>
      <c r="BA45" s="10">
        <f t="shared" ref="BA45:BA51" si="28">SUM(AX45:AZ45)</f>
        <v>0</v>
      </c>
      <c r="BB45" s="27"/>
      <c r="BC45" s="47" t="str">
        <f>IF(BD41="Normo Slipestasjon",'Tellere og summer'!$A$4,IF(BD41="Glamox",'Tellere og summer'!$A$14,IF(BD41="Molde Kommune",'Tellere og summer'!$A$24,IF(BD41="Rørlegger 1",'Tellere og summer'!$A$34,IF(BD41="TietoEVRY",'Tellere og summer'!$A$44,IF(BD41="Danielsen å i",'Tellere og summer'!$A$54,IF(BD41="Panorama Turkeys",'Tellere og summer'!$A$64,IF(BD41="Team Fuglset",'Tellere og summer'!$A$74,IF(BD41="Istad Strikers",'Tellere og summer'!$A$84,IF(BD41="Ytre Bowlinglag",'Tellere og summer'!$A$94,"NA"))))))))))</f>
        <v>Magne Farstadvoll</v>
      </c>
      <c r="BD45" s="8">
        <v>124</v>
      </c>
      <c r="BE45" s="19">
        <v>163</v>
      </c>
      <c r="BF45" s="8">
        <v>119</v>
      </c>
      <c r="BG45" s="10">
        <f t="shared" ref="BG45:BG51" si="29">SUM(BD45:BF45)</f>
        <v>406</v>
      </c>
    </row>
    <row r="46" spans="1:59">
      <c r="A46" s="47" t="str">
        <f>IF(B41="Normo Slipestasjon",'Tellere og summer'!$A$5,IF(B41="Glamox",'Tellere og summer'!$A$15,IF(B41="Molde Kommune",'Tellere og summer'!$A$25,IF(B41="Rørlegger 1",'Tellere og summer'!$A$35,IF(B41="TietoEVRY",'Tellere og summer'!$A$45,IF(B41="Danielsen å i",'Tellere og summer'!$A$55,IF(B41="Panorama Turkeys",'Tellere og summer'!$A$65,IF(B41="Team Fuglset",'Tellere og summer'!$A$75,IF(B41="Istad Strikers",'Tellere og summer'!$A$85,IF(B41="Ytre Bowlinglag",'Tellere og summer'!$A$95,"NA"))))))))))</f>
        <v>Tor Åge Langås</v>
      </c>
      <c r="B46" s="8"/>
      <c r="C46" s="19"/>
      <c r="D46" s="8"/>
      <c r="E46" s="10">
        <f t="shared" si="20"/>
        <v>0</v>
      </c>
      <c r="F46" s="27"/>
      <c r="G46" s="47" t="str">
        <f>IF(H41="Normo Slipestasjon",'Tellere og summer'!$A$5,IF(H41="Glamox",'Tellere og summer'!$A$15,IF(H41="Molde Kommune",'Tellere og summer'!$A$25,IF(H41="Rørlegger 1",'Tellere og summer'!$A$35,IF(H41="TietoEVRY",'Tellere og summer'!$A$45,IF(H41="Danielsen å i",'Tellere og summer'!$A$55,IF(H41="Panorama Turkeys",'Tellere og summer'!$A$65,IF(H41="Team Fuglset",'Tellere og summer'!$A$75,IF(H41="Istad Strikers",'Tellere og summer'!$A$85,IF(H41="Ytre Bowlinglag",'Tellere og summer'!$A$95,"NA"))))))))))</f>
        <v>Tone Nygård Nilsen</v>
      </c>
      <c r="H46" s="8">
        <v>115</v>
      </c>
      <c r="I46" s="19">
        <v>122</v>
      </c>
      <c r="J46" s="8">
        <v>135</v>
      </c>
      <c r="K46" s="10">
        <f t="shared" si="21"/>
        <v>372</v>
      </c>
      <c r="L46" s="40"/>
      <c r="M46" s="47" t="str">
        <f>IF(N41="Normo Slipestasjon",'Tellere og summer'!$A$5,IF(N41="Glamox",'Tellere og summer'!$A$15,IF(N41="Molde Kommune",'Tellere og summer'!$A$25,IF(N41="Rørlegger 1",'Tellere og summer'!$A$35,IF(N41="TietoEVRY",'Tellere og summer'!$A$45,IF(N41="Danielsen å i",'Tellere og summer'!$A$55,IF(N41="Panorama Turkeys",'Tellere og summer'!$A$65,IF(N41="Team Fuglset",'Tellere og summer'!$A$75,IF(N41="Istad Strikers",'Tellere og summer'!$A$85,IF(N41="Ytre Bowlinglag",'Tellere og summer'!$A$95,"NA"))))))))))</f>
        <v>Martin Gikling &amp; Evy</v>
      </c>
      <c r="N46" s="8"/>
      <c r="O46" s="19"/>
      <c r="P46" s="8"/>
      <c r="Q46" s="10">
        <f t="shared" si="22"/>
        <v>0</v>
      </c>
      <c r="R46" s="27"/>
      <c r="S46" s="47" t="str">
        <f>IF(T41="Normo Slipestasjon",'Tellere og summer'!$A$5,IF(T41="Glamox",'Tellere og summer'!$A$15,IF(T41="Molde Kommune",'Tellere og summer'!$A$25,IF(T41="Rørlegger 1",'Tellere og summer'!$A$35,IF(T41="TietoEVRY",'Tellere og summer'!$A$45,IF(T41="Danielsen å i",'Tellere og summer'!$A$55,IF(T41="Panorama Turkeys",'Tellere og summer'!$A$65,IF(T41="Team Fuglset",'Tellere og summer'!$A$75,IF(T41="Istad Strikers",'Tellere og summer'!$A$85,IF(T41="Ytre Bowlinglag",'Tellere og summer'!$A$95,"NA"))))))))))</f>
        <v>Jarle Endreplass</v>
      </c>
      <c r="T46" s="8"/>
      <c r="U46" s="19"/>
      <c r="V46" s="8"/>
      <c r="W46" s="10">
        <f t="shared" si="23"/>
        <v>0</v>
      </c>
      <c r="X46" s="40"/>
      <c r="Y46" s="47" t="str">
        <f>IF(Z41="Normo Slipestasjon",'Tellere og summer'!$A$5,IF(Z41="Glamox",'Tellere og summer'!$A$15,IF(Z41="Molde Kommune",'Tellere og summer'!$A$25,IF(Z41="Rørlegger 1",'Tellere og summer'!$A$35,IF(Z41="TietoEVRY",'Tellere og summer'!$A$45,IF(Z41="Danielsen å i",'Tellere og summer'!$A$55,IF(Z41="Panorama Turkeys",'Tellere og summer'!$A$65,IF(Z41="Team Fuglset",'Tellere og summer'!$A$75,IF(Z41="Istad Strikers",'Tellere og summer'!$A$85,IF(Z41="Ytre Bowlinglag",'Tellere og summer'!$A$95,"NA"))))))))))</f>
        <v>Vidar Lervik</v>
      </c>
      <c r="Z46" s="8"/>
      <c r="AA46" s="19"/>
      <c r="AB46" s="8"/>
      <c r="AC46" s="10">
        <f t="shared" si="24"/>
        <v>0</v>
      </c>
      <c r="AD46" s="27"/>
      <c r="AE46" s="47" t="str">
        <f>IF(AF41="Normo Slipestasjon",'Tellere og summer'!$A$5,IF(AF41="Glamox",'Tellere og summer'!$A$15,IF(AF41="Molde Kommune",'Tellere og summer'!$A$25,IF(AF41="Rørlegger 1",'Tellere og summer'!$A$35,IF(AF41="TietoEVRY",'Tellere og summer'!$A$45,IF(AF41="Danielsen å i",'Tellere og summer'!$A$55,IF(AF41="Panorama Turkeys",'Tellere og summer'!$A$65,IF(AF41="Team Fuglset",'Tellere og summer'!$A$75,IF(AF41="Istad Strikers",'Tellere og summer'!$A$85,IF(AF41="Ytre Bowlinglag",'Tellere og summer'!$A$95,"NA"))))))))))</f>
        <v>Arild Gujord</v>
      </c>
      <c r="AF46" s="8">
        <v>168</v>
      </c>
      <c r="AG46" s="19">
        <v>123</v>
      </c>
      <c r="AH46" s="8">
        <v>153</v>
      </c>
      <c r="AI46" s="10">
        <f t="shared" si="25"/>
        <v>444</v>
      </c>
      <c r="AJ46" s="40"/>
      <c r="AK46" s="47" t="str">
        <f>IF(AL41="Normo Slipestasjon",'Tellere og summer'!$A$5,IF(AL41="Glamox",'Tellere og summer'!$A$15,IF(AL41="Molde Kommune",'Tellere og summer'!$A$25,IF(AL41="Rørlegger 1",'Tellere og summer'!$A$35,IF(AL41="TietoEVRY",'Tellere og summer'!$A$45,IF(AL41="Danielsen å i",'Tellere og summer'!$A$55,IF(AL41="Panorama Turkeys",'Tellere og summer'!$A$65,IF(AL41="Team Fuglset",'Tellere og summer'!$A$75,IF(AL41="Istad Strikers",'Tellere og summer'!$A$85,IF(AL41="Ytre Bowlinglag",'Tellere og summer'!$A$95,"NA"))))))))))</f>
        <v>Christian Pascal</v>
      </c>
      <c r="AL46" s="8"/>
      <c r="AM46" s="19">
        <v>145</v>
      </c>
      <c r="AN46" s="8">
        <v>186</v>
      </c>
      <c r="AO46" s="10">
        <f t="shared" si="26"/>
        <v>331</v>
      </c>
      <c r="AP46" s="27"/>
      <c r="AQ46" s="47" t="str">
        <f>IF(AR41="Normo Slipestasjon",'Tellere og summer'!$A$5,IF(AR41="Glamox",'Tellere og summer'!$A$15,IF(AR41="Molde Kommune",'Tellere og summer'!$A$25,IF(AR41="Rørlegger 1",'Tellere og summer'!$A$35,IF(AR41="TietoEVRY",'Tellere og summer'!$A$45,IF(AR41="Danielsen å i",'Tellere og summer'!$A$55,IF(AR41="Panorama Turkeys",'Tellere og summer'!$A$65,IF(AR41="Team Fuglset",'Tellere og summer'!$A$75,IF(AR41="Istad Strikers",'Tellere og summer'!$A$85,IF(AR41="Ytre Bowlinglag",'Tellere og summer'!$A$95,"NA"))))))))))</f>
        <v>Grethe Danielsen</v>
      </c>
      <c r="AR46" s="8"/>
      <c r="AS46" s="19">
        <v>175</v>
      </c>
      <c r="AT46" s="8"/>
      <c r="AU46" s="10">
        <f t="shared" si="27"/>
        <v>175</v>
      </c>
      <c r="AV46" s="40"/>
      <c r="AW46" s="47" t="str">
        <f>IF(AX41="Normo Slipestasjon",'Tellere og summer'!$A$5,IF(AX41="Glamox",'Tellere og summer'!$A$15,IF(AX41="Molde Kommune",'Tellere og summer'!$A$25,IF(AX41="Rørlegger 1",'Tellere og summer'!$A$35,IF(AX41="TietoEVRY",'Tellere og summer'!$A$45,IF(AX41="Danielsen å i",'Tellere og summer'!$A$55,IF(AX41="Panorama Turkeys",'Tellere og summer'!$A$65,IF(AX41="Team Fuglset",'Tellere og summer'!$A$75,IF(AX41="Istad Strikers",'Tellere og summer'!$A$85,IF(AX41="Ytre Bowlinglag",'Tellere og summer'!$A$95,"NA"))))))))))</f>
        <v>Ole Morten Aarø</v>
      </c>
      <c r="AX46" s="8"/>
      <c r="AY46" s="19"/>
      <c r="AZ46" s="8"/>
      <c r="BA46" s="10">
        <f t="shared" si="28"/>
        <v>0</v>
      </c>
      <c r="BB46" s="27"/>
      <c r="BC46" s="47" t="str">
        <f>IF(BD41="Normo Slipestasjon",'Tellere og summer'!$A$5,IF(BD41="Glamox",'Tellere og summer'!$A$15,IF(BD41="Molde Kommune",'Tellere og summer'!$A$25,IF(BD41="Rørlegger 1",'Tellere og summer'!$A$35,IF(BD41="TietoEVRY",'Tellere og summer'!$A$45,IF(BD41="Danielsen å i",'Tellere og summer'!$A$55,IF(BD41="Panorama Turkeys",'Tellere og summer'!$A$65,IF(BD41="Team Fuglset",'Tellere og summer'!$A$75,IF(BD41="Istad Strikers",'Tellere og summer'!$A$85,IF(BD41="Ytre Bowlinglag",'Tellere og summer'!$A$95,"NA"))))))))))</f>
        <v>Jan Kjetil Holberg Sandnes</v>
      </c>
      <c r="BD46" s="8"/>
      <c r="BE46" s="19"/>
      <c r="BF46" s="8"/>
      <c r="BG46" s="10">
        <f t="shared" si="29"/>
        <v>0</v>
      </c>
    </row>
    <row r="47" spans="1:59">
      <c r="A47" s="47" t="str">
        <f>IF(B41="Normo Slipestasjon",'Tellere og summer'!$A$6,IF(B41="Glamox",'Tellere og summer'!$A$16,IF(B41="Molde Kommune",'Tellere og summer'!$A$26,IF(B41="Rørlegger 1",'Tellere og summer'!$A$36,IF(B41="TietoEVRY",'Tellere og summer'!$A$46,IF(B41="Danielsen å i",'Tellere og summer'!$A$56,IF(B41="Panorama Turkeys",'Tellere og summer'!$A$66,IF(B41="Team Fuglset",'Tellere og summer'!$A$76,IF(B41="Istad Strikers",'Tellere og summer'!$A$86,IF(B41="Ytre Bowlinglag",'Tellere og summer'!$A$96,"NA"))))))))))</f>
        <v>Thor Bolsønes</v>
      </c>
      <c r="B47" s="8">
        <v>121</v>
      </c>
      <c r="C47" s="19">
        <v>91</v>
      </c>
      <c r="D47" s="8">
        <v>104</v>
      </c>
      <c r="E47" s="10">
        <f t="shared" si="20"/>
        <v>316</v>
      </c>
      <c r="F47" s="27"/>
      <c r="G47" s="47" t="str">
        <f>IF(H41="Normo Slipestasjon",'Tellere og summer'!$A$6,IF(H41="Glamox",'Tellere og summer'!$A$16,IF(H41="Molde Kommune",'Tellere og summer'!$A$26,IF(H41="Rørlegger 1",'Tellere og summer'!$A$36,IF(H41="TietoEVRY",'Tellere og summer'!$A$46,IF(H41="Danielsen å i",'Tellere og summer'!$A$56,IF(H41="Panorama Turkeys",'Tellere og summer'!$A$66,IF(H41="Team Fuglset",'Tellere og summer'!$A$76,IF(H41="Istad Strikers",'Tellere og summer'!$A$86,IF(H41="Ytre Bowlinglag",'Tellere og summer'!$A$96,"NA"))))))))))</f>
        <v>Arild Bryhn</v>
      </c>
      <c r="H47" s="8">
        <v>147</v>
      </c>
      <c r="I47" s="19">
        <v>172</v>
      </c>
      <c r="J47" s="8">
        <v>131</v>
      </c>
      <c r="K47" s="10">
        <f t="shared" si="21"/>
        <v>450</v>
      </c>
      <c r="L47" s="40"/>
      <c r="M47" s="47" t="str">
        <f>IF(N41="Normo Slipestasjon",'Tellere og summer'!$A$6,IF(N41="Glamox",'Tellere og summer'!$A$16,IF(N41="Molde Kommune",'Tellere og summer'!$A$26,IF(N41="Rørlegger 1",'Tellere og summer'!$A$36,IF(N41="TietoEVRY",'Tellere og summer'!$A$46,IF(N41="Danielsen å i",'Tellere og summer'!$A$56,IF(N41="Panorama Turkeys",'Tellere og summer'!$A$66,IF(N41="Team Fuglset",'Tellere og summer'!$A$76,IF(N41="Istad Strikers",'Tellere og summer'!$A$86,IF(N41="Ytre Bowlinglag",'Tellere og summer'!$A$96,"NA"))))))))))</f>
        <v>Jacob Lyche</v>
      </c>
      <c r="N47" s="8">
        <v>99</v>
      </c>
      <c r="O47" s="19">
        <v>68</v>
      </c>
      <c r="P47" s="8">
        <v>89</v>
      </c>
      <c r="Q47" s="10">
        <f t="shared" si="22"/>
        <v>256</v>
      </c>
      <c r="R47" s="27"/>
      <c r="S47" s="47" t="str">
        <f>IF(T41="Normo Slipestasjon",'Tellere og summer'!$A$6,IF(T41="Glamox",'Tellere og summer'!$A$16,IF(T41="Molde Kommune",'Tellere og summer'!$A$26,IF(T41="Rørlegger 1",'Tellere og summer'!$A$36,IF(T41="TietoEVRY",'Tellere og summer'!$A$46,IF(T41="Danielsen å i",'Tellere og summer'!$A$56,IF(T41="Panorama Turkeys",'Tellere og summer'!$A$66,IF(T41="Team Fuglset",'Tellere og summer'!$A$76,IF(T41="Istad Strikers",'Tellere og summer'!$A$86,IF(T41="Ytre Bowlinglag",'Tellere og summer'!$A$96,"NA"))))))))))</f>
        <v>Geir Gjelsten</v>
      </c>
      <c r="T47" s="8">
        <v>106</v>
      </c>
      <c r="U47" s="19">
        <v>137</v>
      </c>
      <c r="V47" s="8">
        <v>174</v>
      </c>
      <c r="W47" s="10">
        <f t="shared" si="23"/>
        <v>417</v>
      </c>
      <c r="X47" s="40"/>
      <c r="Y47" s="47" t="str">
        <f>IF(Z41="Normo Slipestasjon",'Tellere og summer'!$A$6,IF(Z41="Glamox",'Tellere og summer'!$A$16,IF(Z41="Molde Kommune",'Tellere og summer'!$A$26,IF(Z41="Rørlegger 1",'Tellere og summer'!$A$36,IF(Z41="TietoEVRY",'Tellere og summer'!$A$46,IF(Z41="Danielsen å i",'Tellere og summer'!$A$56,IF(Z41="Panorama Turkeys",'Tellere og summer'!$A$66,IF(Z41="Team Fuglset",'Tellere og summer'!$A$76,IF(Z41="Istad Strikers",'Tellere og summer'!$A$86,IF(Z41="Ytre Bowlinglag",'Tellere og summer'!$A$96,"NA"))))))))))</f>
        <v>Svein Johan Hauge</v>
      </c>
      <c r="Z47" s="8"/>
      <c r="AA47" s="19"/>
      <c r="AB47" s="8"/>
      <c r="AC47" s="10">
        <f t="shared" si="24"/>
        <v>0</v>
      </c>
      <c r="AD47" s="27"/>
      <c r="AE47" s="47" t="str">
        <f>IF(AF41="Normo Slipestasjon",'Tellere og summer'!$A$6,IF(AF41="Glamox",'Tellere og summer'!$A$16,IF(AF41="Molde Kommune",'Tellere og summer'!$A$26,IF(AF41="Rørlegger 1",'Tellere og summer'!$A$36,IF(AF41="TietoEVRY",'Tellere og summer'!$A$46,IF(AF41="Danielsen å i",'Tellere og summer'!$A$56,IF(AF41="Panorama Turkeys",'Tellere og summer'!$A$66,IF(AF41="Team Fuglset",'Tellere og summer'!$A$76,IF(AF41="Istad Strikers",'Tellere og summer'!$A$86,IF(AF41="Ytre Bowlinglag",'Tellere og summer'!$A$96,"NA"))))))))))</f>
        <v>Kristian Røstberg</v>
      </c>
      <c r="AF47" s="8"/>
      <c r="AG47" s="19"/>
      <c r="AH47" s="8"/>
      <c r="AI47" s="10">
        <f t="shared" si="25"/>
        <v>0</v>
      </c>
      <c r="AJ47" s="40"/>
      <c r="AK47" s="47" t="str">
        <f>IF(AL41="Normo Slipestasjon",'Tellere og summer'!$A$6,IF(AL41="Glamox",'Tellere og summer'!$A$16,IF(AL41="Molde Kommune",'Tellere og summer'!$A$26,IF(AL41="Rørlegger 1",'Tellere og summer'!$A$36,IF(AL41="TietoEVRY",'Tellere og summer'!$A$46,IF(AL41="Danielsen å i",'Tellere og summer'!$A$56,IF(AL41="Panorama Turkeys",'Tellere og summer'!$A$66,IF(AL41="Team Fuglset",'Tellere og summer'!$A$76,IF(AL41="Istad Strikers",'Tellere og summer'!$A$86,IF(AL41="Ytre Bowlinglag",'Tellere og summer'!$A$96,"NA"))))))))))</f>
        <v>Odd Øyvind Fjørtoft</v>
      </c>
      <c r="AL47" s="8"/>
      <c r="AM47" s="19"/>
      <c r="AN47" s="8"/>
      <c r="AO47" s="10">
        <f t="shared" si="26"/>
        <v>0</v>
      </c>
      <c r="AP47" s="27"/>
      <c r="AQ47" s="47" t="str">
        <f>IF(AR41="Normo Slipestasjon",'Tellere og summer'!$A$6,IF(AR41="Glamox",'Tellere og summer'!$A$16,IF(AR41="Molde Kommune",'Tellere og summer'!$A$26,IF(AR41="Rørlegger 1",'Tellere og summer'!$A$36,IF(AR41="TietoEVRY",'Tellere og summer'!$A$46,IF(AR41="Danielsen å i",'Tellere og summer'!$A$56,IF(AR41="Panorama Turkeys",'Tellere og summer'!$A$66,IF(AR41="Team Fuglset",'Tellere og summer'!$A$76,IF(AR41="Istad Strikers",'Tellere og summer'!$A$86,IF(AR41="Ytre Bowlinglag",'Tellere og summer'!$A$96,"NA"))))))))))</f>
        <v>Irene T. Danielsen</v>
      </c>
      <c r="AR47" s="8">
        <v>180</v>
      </c>
      <c r="AS47" s="19">
        <v>233</v>
      </c>
      <c r="AT47" s="8">
        <v>164</v>
      </c>
      <c r="AU47" s="10">
        <f t="shared" si="27"/>
        <v>577</v>
      </c>
      <c r="AV47" s="40"/>
      <c r="AW47" s="47" t="str">
        <f>IF(AX41="Normo Slipestasjon",'Tellere og summer'!$A$6,IF(AX41="Glamox",'Tellere og summer'!$A$16,IF(AX41="Molde Kommune",'Tellere og summer'!$A$26,IF(AX41="Rørlegger 1",'Tellere og summer'!$A$36,IF(AX41="TietoEVRY",'Tellere og summer'!$A$46,IF(AX41="Danielsen å i",'Tellere og summer'!$A$56,IF(AX41="Panorama Turkeys",'Tellere og summer'!$A$66,IF(AX41="Team Fuglset",'Tellere og summer'!$A$76,IF(AX41="Istad Strikers",'Tellere og summer'!$A$86,IF(AX41="Ytre Bowlinglag",'Tellere og summer'!$A$96,"NA"))))))))))</f>
        <v>Svein Gussiås</v>
      </c>
      <c r="AX47" s="8"/>
      <c r="AY47" s="19"/>
      <c r="AZ47" s="8"/>
      <c r="BA47" s="10">
        <f t="shared" si="28"/>
        <v>0</v>
      </c>
      <c r="BB47" s="27"/>
      <c r="BC47" s="47" t="str">
        <f>IF(BD41="Normo Slipestasjon",'Tellere og summer'!$A$6,IF(BD41="Glamox",'Tellere og summer'!$A$16,IF(BD41="Molde Kommune",'Tellere og summer'!$A$26,IF(BD41="Rørlegger 1",'Tellere og summer'!$A$36,IF(BD41="TietoEVRY",'Tellere og summer'!$A$46,IF(BD41="Danielsen å i",'Tellere og summer'!$A$56,IF(BD41="Panorama Turkeys",'Tellere og summer'!$A$66,IF(BD41="Team Fuglset",'Tellere og summer'!$A$76,IF(BD41="Istad Strikers",'Tellere og summer'!$A$86,IF(BD41="Ytre Bowlinglag",'Tellere og summer'!$A$96,"NA"))))))))))</f>
        <v>Sindre Aure</v>
      </c>
      <c r="BD47" s="8"/>
      <c r="BE47" s="19"/>
      <c r="BF47" s="8"/>
      <c r="BG47" s="10">
        <f t="shared" si="29"/>
        <v>0</v>
      </c>
    </row>
    <row r="48" spans="1:59">
      <c r="A48" s="47">
        <f>IF(B41="Normo Slipestasjon",'Tellere og summer'!$A$7,IF(B41="Glamox",'Tellere og summer'!$A$17,IF(B41="Molde Kommune",'Tellere og summer'!$A$27,IF(B41="Rørlegger 1",'Tellere og summer'!$A$37,IF(B41="TietoEVRY",'Tellere og summer'!$A$47,IF(B41="Danielsen å i",'Tellere og summer'!$A$57,IF(B41="Panorama Turkeys",'Tellere og summer'!$A$67,IF(B41="Team Fuglset",'Tellere og summer'!$A$77,IF(B41="Istad Strikers",'Tellere og summer'!$A$87,IF(B41="Ytre Bowlinglag",'Tellere og summer'!$A$97,"NA"))))))))))</f>
        <v>0</v>
      </c>
      <c r="B48" s="8"/>
      <c r="C48" s="19"/>
      <c r="D48" s="8"/>
      <c r="E48" s="10">
        <f t="shared" si="20"/>
        <v>0</v>
      </c>
      <c r="F48" s="27"/>
      <c r="G48" s="47" t="str">
        <f>IF(H41="Normo Slipestasjon",'Tellere og summer'!$A$7,IF(H41="Glamox",'Tellere og summer'!$A$17,IF(H41="Molde Kommune",'Tellere og summer'!$A$27,IF(H41="Rørlegger 1",'Tellere og summer'!$A$37,IF(H41="TietoEVRY",'Tellere og summer'!$A$47,IF(H41="Danielsen å i",'Tellere og summer'!$A$57,IF(H41="Panorama Turkeys",'Tellere og summer'!$A$67,IF(H41="Team Fuglset",'Tellere og summer'!$A$77,IF(H41="Istad Strikers",'Tellere og summer'!$A$87,IF(H41="Ytre Bowlinglag",'Tellere og summer'!$A$97,"NA"))))))))))</f>
        <v>Mette Jane Holand</v>
      </c>
      <c r="H48" s="8"/>
      <c r="I48" s="19"/>
      <c r="J48" s="8"/>
      <c r="K48" s="10">
        <f t="shared" si="21"/>
        <v>0</v>
      </c>
      <c r="L48" s="40"/>
      <c r="M48" s="47" t="str">
        <f>IF(N41="Normo Slipestasjon",'Tellere og summer'!$A$7,IF(N41="Glamox",'Tellere og summer'!$A$17,IF(N41="Molde Kommune",'Tellere og summer'!$A$27,IF(N41="Rørlegger 1",'Tellere og summer'!$A$37,IF(N41="TietoEVRY",'Tellere og summer'!$A$47,IF(N41="Danielsen å i",'Tellere og summer'!$A$57,IF(N41="Panorama Turkeys",'Tellere og summer'!$A$67,IF(N41="Team Fuglset",'Tellere og summer'!$A$77,IF(N41="Istad Strikers",'Tellere og summer'!$A$87,IF(N41="Ytre Bowlinglag",'Tellere og summer'!$A$97,"NA"))))))))))</f>
        <v>Niklas Sevland</v>
      </c>
      <c r="N48" s="8">
        <v>105</v>
      </c>
      <c r="O48" s="19">
        <v>75</v>
      </c>
      <c r="P48" s="8">
        <v>122</v>
      </c>
      <c r="Q48" s="10">
        <f t="shared" si="22"/>
        <v>302</v>
      </c>
      <c r="R48" s="27"/>
      <c r="S48" s="47" t="str">
        <f>IF(T41="Normo Slipestasjon",'Tellere og summer'!$A$7,IF(T41="Glamox",'Tellere og summer'!$A$17,IF(T41="Molde Kommune",'Tellere og summer'!$A$27,IF(T41="Rørlegger 1",'Tellere og summer'!$A$37,IF(T41="TietoEVRY",'Tellere og summer'!$A$47,IF(T41="Danielsen å i",'Tellere og summer'!$A$57,IF(T41="Panorama Turkeys",'Tellere og summer'!$A$67,IF(T41="Team Fuglset",'Tellere og summer'!$A$77,IF(T41="Istad Strikers",'Tellere og summer'!$A$87,IF(T41="Ytre Bowlinglag",'Tellere og summer'!$A$97,"NA"))))))))))</f>
        <v>Steinar Småge</v>
      </c>
      <c r="T48" s="8"/>
      <c r="U48" s="19"/>
      <c r="V48" s="8"/>
      <c r="W48" s="10">
        <f t="shared" si="23"/>
        <v>0</v>
      </c>
      <c r="X48" s="40"/>
      <c r="Y48" s="47" t="str">
        <f>IF(Z41="Normo Slipestasjon",'Tellere og summer'!$A$7,IF(Z41="Glamox",'Tellere og summer'!$A$17,IF(Z41="Molde Kommune",'Tellere og summer'!$A$27,IF(Z41="Rørlegger 1",'Tellere og summer'!$A$37,IF(Z41="TietoEVRY",'Tellere og summer'!$A$47,IF(Z41="Danielsen å i",'Tellere og summer'!$A$57,IF(Z41="Panorama Turkeys",'Tellere og summer'!$A$67,IF(Z41="Team Fuglset",'Tellere og summer'!$A$77,IF(Z41="Istad Strikers",'Tellere og summer'!$A$87,IF(Z41="Ytre Bowlinglag",'Tellere og summer'!$A$97,"NA"))))))))))</f>
        <v>Arnfinn Løntjern</v>
      </c>
      <c r="Z48" s="8"/>
      <c r="AA48" s="19"/>
      <c r="AB48" s="8"/>
      <c r="AC48" s="10">
        <f t="shared" si="24"/>
        <v>0</v>
      </c>
      <c r="AD48" s="27"/>
      <c r="AE48" s="47" t="str">
        <f>IF(AF41="Normo Slipestasjon",'Tellere og summer'!$A$7,IF(AF41="Glamox",'Tellere og summer'!$A$17,IF(AF41="Molde Kommune",'Tellere og summer'!$A$27,IF(AF41="Rørlegger 1",'Tellere og summer'!$A$37,IF(AF41="TietoEVRY",'Tellere og summer'!$A$47,IF(AF41="Danielsen å i",'Tellere og summer'!$A$57,IF(AF41="Panorama Turkeys",'Tellere og summer'!$A$67,IF(AF41="Team Fuglset",'Tellere og summer'!$A$77,IF(AF41="Istad Strikers",'Tellere og summer'!$A$87,IF(AF41="Ytre Bowlinglag",'Tellere og summer'!$A$97,"NA"))))))))))</f>
        <v>Pål Aslaksen</v>
      </c>
      <c r="AF48" s="8">
        <v>118</v>
      </c>
      <c r="AG48" s="19">
        <v>135</v>
      </c>
      <c r="AH48" s="8">
        <v>159</v>
      </c>
      <c r="AI48" s="10">
        <f t="shared" si="25"/>
        <v>412</v>
      </c>
      <c r="AJ48" s="40"/>
      <c r="AK48" s="47" t="str">
        <f>IF(AL41="Normo Slipestasjon",'Tellere og summer'!$A$7,IF(AL41="Glamox",'Tellere og summer'!$A$17,IF(AL41="Molde Kommune",'Tellere og summer'!$A$27,IF(AL41="Rørlegger 1",'Tellere og summer'!$A$37,IF(AL41="TietoEVRY",'Tellere og summer'!$A$47,IF(AL41="Danielsen å i",'Tellere og summer'!$A$57,IF(AL41="Panorama Turkeys",'Tellere og summer'!$A$67,IF(AL41="Team Fuglset",'Tellere og summer'!$A$77,IF(AL41="Istad Strikers",'Tellere og summer'!$A$87,IF(AL41="Ytre Bowlinglag",'Tellere og summer'!$A$97,"NA"))))))))))</f>
        <v>Erik Hoel</v>
      </c>
      <c r="AL48" s="8"/>
      <c r="AM48" s="19"/>
      <c r="AN48" s="8"/>
      <c r="AO48" s="10">
        <f t="shared" si="26"/>
        <v>0</v>
      </c>
      <c r="AP48" s="27"/>
      <c r="AQ48" s="47">
        <f>IF(AR41="Normo Slipestasjon",'Tellere og summer'!$A$7,IF(AR41="Glamox",'Tellere og summer'!$A$17,IF(AR41="Molde Kommune",'Tellere og summer'!$A$27,IF(AR41="Rørlegger 1",'Tellere og summer'!$A$37,IF(AR41="TietoEVRY",'Tellere og summer'!$A$47,IF(AR41="Danielsen å i",'Tellere og summer'!$A$57,IF(AR41="Panorama Turkeys",'Tellere og summer'!$A$67,IF(AR41="Team Fuglset",'Tellere og summer'!$A$77,IF(AR41="Istad Strikers",'Tellere og summer'!$A$87,IF(AR41="Ytre Bowlinglag",'Tellere og summer'!$A$97,"NA"))))))))))</f>
        <v>0</v>
      </c>
      <c r="AR48" s="8"/>
      <c r="AS48" s="19"/>
      <c r="AT48" s="8"/>
      <c r="AU48" s="10">
        <f t="shared" si="27"/>
        <v>0</v>
      </c>
      <c r="AV48" s="40"/>
      <c r="AW48" s="47" t="str">
        <f>IF(AX41="Normo Slipestasjon",'Tellere og summer'!$A$7,IF(AX41="Glamox",'Tellere og summer'!$A$17,IF(AX41="Molde Kommune",'Tellere og summer'!$A$27,IF(AX41="Rørlegger 1",'Tellere og summer'!$A$37,IF(AX41="TietoEVRY",'Tellere og summer'!$A$47,IF(AX41="Danielsen å i",'Tellere og summer'!$A$57,IF(AX41="Panorama Turkeys",'Tellere og summer'!$A$67,IF(AX41="Team Fuglset",'Tellere og summer'!$A$77,IF(AX41="Istad Strikers",'Tellere og summer'!$A$87,IF(AX41="Ytre Bowlinglag",'Tellere og summer'!$A$97,"NA"))))))))))</f>
        <v>Preben Solem</v>
      </c>
      <c r="AX48" s="8">
        <v>115</v>
      </c>
      <c r="AY48" s="19">
        <v>121</v>
      </c>
      <c r="AZ48" s="8">
        <v>104</v>
      </c>
      <c r="BA48" s="10">
        <f t="shared" si="28"/>
        <v>340</v>
      </c>
      <c r="BB48" s="27"/>
      <c r="BC48" s="47" t="str">
        <f>IF(BD41="Normo Slipestasjon",'Tellere og summer'!$A$7,IF(BD41="Glamox",'Tellere og summer'!$A$17,IF(BD41="Molde Kommune",'Tellere og summer'!$A$27,IF(BD41="Rørlegger 1",'Tellere og summer'!$A$37,IF(BD41="TietoEVRY",'Tellere og summer'!$A$47,IF(BD41="Danielsen å i",'Tellere og summer'!$A$57,IF(BD41="Panorama Turkeys",'Tellere og summer'!$A$67,IF(BD41="Team Fuglset",'Tellere og summer'!$A$77,IF(BD41="Istad Strikers",'Tellere og summer'!$A$87,IF(BD41="Ytre Bowlinglag",'Tellere og summer'!$A$97,"NA"))))))))))</f>
        <v>Frode Lothe</v>
      </c>
      <c r="BD48" s="8"/>
      <c r="BE48" s="19"/>
      <c r="BF48" s="8"/>
      <c r="BG48" s="10">
        <f t="shared" si="29"/>
        <v>0</v>
      </c>
    </row>
    <row r="49" spans="1:59">
      <c r="A49" s="47">
        <f>IF(B41="Normo Slipestasjon",'Tellere og summer'!$A$8,IF(B41="Glamox",'Tellere og summer'!$A$18,IF(B41="Molde Kommune",'Tellere og summer'!$A$28,IF(B41="Rørlegger 1",'Tellere og summer'!$A$38,IF(B41="TietoEVRY",'Tellere og summer'!$A$48,IF(B41="Danielsen å i",'Tellere og summer'!$A$58,IF(B41="Panorama Turkeys",'Tellere og summer'!$A$68,IF(B41="Team Fuglset",'Tellere og summer'!$A$78,IF(B41="Istad Strikers",'Tellere og summer'!$A$88,IF(B41="Ytre Bowlinglag",'Tellere og summer'!$A$98,"NA"))))))))))</f>
        <v>0</v>
      </c>
      <c r="B49" s="8"/>
      <c r="C49" s="19"/>
      <c r="D49" s="8"/>
      <c r="E49" s="10">
        <f t="shared" si="20"/>
        <v>0</v>
      </c>
      <c r="F49" s="27"/>
      <c r="G49" s="47">
        <f>IF(H41="Normo Slipestasjon",'Tellere og summer'!$A$8,IF(H41="Glamox",'Tellere og summer'!$A$18,IF(H41="Molde Kommune",'Tellere og summer'!$A$28,IF(H41="Rørlegger 1",'Tellere og summer'!$A$38,IF(H41="TietoEVRY",'Tellere og summer'!$A$48,IF(H41="Danielsen å i",'Tellere og summer'!$A$58,IF(H41="Panorama Turkeys",'Tellere og summer'!$A$68,IF(H41="Team Fuglset",'Tellere og summer'!$A$78,IF(H41="Istad Strikers",'Tellere og summer'!$A$88,IF(H41="Ytre Bowlinglag",'Tellere og summer'!$A$98,"NA"))))))))))</f>
        <v>0</v>
      </c>
      <c r="H49" s="8"/>
      <c r="I49" s="19"/>
      <c r="J49" s="8"/>
      <c r="K49" s="10">
        <f t="shared" si="21"/>
        <v>0</v>
      </c>
      <c r="L49" s="40"/>
      <c r="M49" s="47" t="str">
        <f>IF(N41="Normo Slipestasjon",'Tellere og summer'!$A$8,IF(N41="Glamox",'Tellere og summer'!$A$18,IF(N41="Molde Kommune",'Tellere og summer'!$A$28,IF(N41="Rørlegger 1",'Tellere og summer'!$A$38,IF(N41="TietoEVRY",'Tellere og summer'!$A$48,IF(N41="Danielsen å i",'Tellere og summer'!$A$58,IF(N41="Panorama Turkeys",'Tellere og summer'!$A$68,IF(N41="Team Fuglset",'Tellere og summer'!$A$78,IF(N41="Istad Strikers",'Tellere og summer'!$A$88,IF(N41="Ytre Bowlinglag",'Tellere og summer'!$A$98,"NA"))))))))))</f>
        <v>Morten Strøm</v>
      </c>
      <c r="N49" s="8"/>
      <c r="O49" s="19"/>
      <c r="P49" s="8"/>
      <c r="Q49" s="10">
        <f t="shared" si="22"/>
        <v>0</v>
      </c>
      <c r="R49" s="27"/>
      <c r="S49" s="47">
        <f>IF(T41="Normo Slipestasjon",'Tellere og summer'!$A$8,IF(T41="Glamox",'Tellere og summer'!$A$18,IF(T41="Molde Kommune",'Tellere og summer'!$A$28,IF(T41="Rørlegger 1",'Tellere og summer'!$A$38,IF(T41="TietoEVRY",'Tellere og summer'!$A$48,IF(T41="Danielsen å i",'Tellere og summer'!$A$58,IF(T41="Panorama Turkeys",'Tellere og summer'!$A$68,IF(T41="Team Fuglset",'Tellere og summer'!$A$78,IF(T41="Istad Strikers",'Tellere og summer'!$A$88,IF(T41="Ytre Bowlinglag",'Tellere og summer'!$A$98,"NA"))))))))))</f>
        <v>0</v>
      </c>
      <c r="T49" s="8"/>
      <c r="U49" s="19"/>
      <c r="V49" s="8"/>
      <c r="W49" s="10">
        <f t="shared" si="23"/>
        <v>0</v>
      </c>
      <c r="X49" s="40"/>
      <c r="Y49" s="47" t="str">
        <f>IF(Z41="Normo Slipestasjon",'Tellere og summer'!$A$8,IF(Z41="Glamox",'Tellere og summer'!$A$18,IF(Z41="Molde Kommune",'Tellere og summer'!$A$28,IF(Z41="Rørlegger 1",'Tellere og summer'!$A$38,IF(Z41="TietoEVRY",'Tellere og summer'!$A$48,IF(Z41="Danielsen å i",'Tellere og summer'!$A$58,IF(Z41="Panorama Turkeys",'Tellere og summer'!$A$68,IF(Z41="Team Fuglset",'Tellere og summer'!$A$78,IF(Z41="Istad Strikers",'Tellere og summer'!$A$88,IF(Z41="Ytre Bowlinglag",'Tellere og summer'!$A$98,"NA"))))))))))</f>
        <v>Kjetil Oterholm</v>
      </c>
      <c r="Z49" s="8"/>
      <c r="AA49" s="19"/>
      <c r="AB49" s="8"/>
      <c r="AC49" s="10">
        <f t="shared" si="24"/>
        <v>0</v>
      </c>
      <c r="AD49" s="27"/>
      <c r="AE49" s="47" t="str">
        <f>IF(AF41="Normo Slipestasjon",'Tellere og summer'!$A$8,IF(AF41="Glamox",'Tellere og summer'!$A$18,IF(AF41="Molde Kommune",'Tellere og summer'!$A$28,IF(AF41="Rørlegger 1",'Tellere og summer'!$A$38,IF(AF41="TietoEVRY",'Tellere og summer'!$A$48,IF(AF41="Danielsen å i",'Tellere og summer'!$A$58,IF(AF41="Panorama Turkeys",'Tellere og summer'!$A$68,IF(AF41="Team Fuglset",'Tellere og summer'!$A$78,IF(AF41="Istad Strikers",'Tellere og summer'!$A$88,IF(AF41="Ytre Bowlinglag",'Tellere og summer'!$A$98,"NA"))))))))))</f>
        <v>Stian Teistholmen</v>
      </c>
      <c r="AF49" s="8"/>
      <c r="AG49" s="19"/>
      <c r="AH49" s="8"/>
      <c r="AI49" s="10">
        <f t="shared" si="25"/>
        <v>0</v>
      </c>
      <c r="AJ49" s="40"/>
      <c r="AK49" s="47">
        <f>IF(AL41="Normo Slipestasjon",'Tellere og summer'!$A$8,IF(AL41="Glamox",'Tellere og summer'!$A$18,IF(AL41="Molde Kommune",'Tellere og summer'!$A$28,IF(AL41="Rørlegger 1",'Tellere og summer'!$A$38,IF(AL41="TietoEVRY",'Tellere og summer'!$A$48,IF(AL41="Danielsen å i",'Tellere og summer'!$A$58,IF(AL41="Panorama Turkeys",'Tellere og summer'!$A$68,IF(AL41="Team Fuglset",'Tellere og summer'!$A$78,IF(AL41="Istad Strikers",'Tellere og summer'!$A$88,IF(AL41="Ytre Bowlinglag",'Tellere og summer'!$A$98,"NA"))))))))))</f>
        <v>0</v>
      </c>
      <c r="AL49" s="8"/>
      <c r="AM49" s="19"/>
      <c r="AN49" s="8"/>
      <c r="AO49" s="10">
        <f t="shared" si="26"/>
        <v>0</v>
      </c>
      <c r="AP49" s="27"/>
      <c r="AQ49" s="47">
        <f>IF(AR41="Normo Slipestasjon",'Tellere og summer'!$A$8,IF(AR41="Glamox",'Tellere og summer'!$A$18,IF(AR41="Molde Kommune",'Tellere og summer'!$A$28,IF(AR41="Rørlegger 1",'Tellere og summer'!$A$38,IF(AR41="TietoEVRY",'Tellere og summer'!$A$48,IF(AR41="Danielsen å i",'Tellere og summer'!$A$58,IF(AR41="Panorama Turkeys",'Tellere og summer'!$A$68,IF(AR41="Team Fuglset",'Tellere og summer'!$A$78,IF(AR41="Istad Strikers",'Tellere og summer'!$A$88,IF(AR41="Ytre Bowlinglag",'Tellere og summer'!$A$98,"NA"))))))))))</f>
        <v>0</v>
      </c>
      <c r="AR49" s="8"/>
      <c r="AS49" s="19"/>
      <c r="AT49" s="8"/>
      <c r="AU49" s="10">
        <f t="shared" si="27"/>
        <v>0</v>
      </c>
      <c r="AV49" s="40"/>
      <c r="AW49" s="47" t="str">
        <f>IF(AX41="Normo Slipestasjon",'Tellere og summer'!$A$8,IF(AX41="Glamox",'Tellere og summer'!$A$18,IF(AX41="Molde Kommune",'Tellere og summer'!$A$28,IF(AX41="Rørlegger 1",'Tellere og summer'!$A$38,IF(AX41="TietoEVRY",'Tellere og summer'!$A$48,IF(AX41="Danielsen å i",'Tellere og summer'!$A$58,IF(AX41="Panorama Turkeys",'Tellere og summer'!$A$68,IF(AX41="Team Fuglset",'Tellere og summer'!$A$78,IF(AX41="Istad Strikers",'Tellere og summer'!$A$88,IF(AX41="Ytre Bowlinglag",'Tellere og summer'!$A$98,"NA"))))))))))</f>
        <v>Bjørn Einar Myklebust</v>
      </c>
      <c r="AX49" s="8">
        <v>180</v>
      </c>
      <c r="AY49" s="19">
        <v>175</v>
      </c>
      <c r="AZ49" s="8">
        <v>156</v>
      </c>
      <c r="BA49" s="10">
        <f t="shared" si="28"/>
        <v>511</v>
      </c>
      <c r="BB49" s="27"/>
      <c r="BC49" s="47" t="str">
        <f>IF(BD41="Normo Slipestasjon",'Tellere og summer'!$A$8,IF(BD41="Glamox",'Tellere og summer'!$A$18,IF(BD41="Molde Kommune",'Tellere og summer'!$A$28,IF(BD41="Rørlegger 1",'Tellere og summer'!$A$38,IF(BD41="TietoEVRY",'Tellere og summer'!$A$48,IF(BD41="Danielsen å i",'Tellere og summer'!$A$58,IF(BD41="Panorama Turkeys",'Tellere og summer'!$A$68,IF(BD41="Team Fuglset",'Tellere og summer'!$A$78,IF(BD41="Istad Strikers",'Tellere og summer'!$A$88,IF(BD41="Ytre Bowlinglag",'Tellere og summer'!$A$98,"NA"))))))))))</f>
        <v>Tonje og Joakim Risnes</v>
      </c>
      <c r="BD49" s="8"/>
      <c r="BE49" s="19"/>
      <c r="BF49" s="8"/>
      <c r="BG49" s="10">
        <f t="shared" si="29"/>
        <v>0</v>
      </c>
    </row>
    <row r="50" spans="1:59">
      <c r="A50" s="47">
        <f>IF(B41="Normo Slipestasjon",'Tellere og summer'!$A$9,IF(B41="Glamox",'Tellere og summer'!$A$19,IF(B41="Molde Kommune",'Tellere og summer'!$A$29,IF(B41="Rørlegger 1",'Tellere og summer'!$A$39,IF(B41="TietoEVRY",'Tellere og summer'!$A$49,IF(B41="Danielsen å i",'Tellere og summer'!$A$59,IF(B41="Panorama Turkeys",'Tellere og summer'!$A$69,IF(B41="Team Fuglset",'Tellere og summer'!$A$79,IF(B41="Istad Strikers",'Tellere og summer'!$A$89,IF(B41="Ytre Bowlinglag",'Tellere og summer'!$A$99,"NA"))))))))))</f>
        <v>0</v>
      </c>
      <c r="B50" s="8"/>
      <c r="C50" s="19"/>
      <c r="D50" s="8"/>
      <c r="E50" s="10">
        <f t="shared" si="20"/>
        <v>0</v>
      </c>
      <c r="F50" s="27"/>
      <c r="G50" s="47">
        <f>IF(H41="Normo Slipestasjon",'Tellere og summer'!$A$9,IF(H41="Glamox",'Tellere og summer'!$A$19,IF(H41="Molde Kommune",'Tellere og summer'!$A$29,IF(H41="Rørlegger 1",'Tellere og summer'!$A$39,IF(H41="TietoEVRY",'Tellere og summer'!$A$49,IF(H41="Danielsen å i",'Tellere og summer'!$A$59,IF(H41="Panorama Turkeys",'Tellere og summer'!$A$69,IF(H41="Team Fuglset",'Tellere og summer'!$A$79,IF(H41="Istad Strikers",'Tellere og summer'!$A$89,IF(H41="Ytre Bowlinglag",'Tellere og summer'!$A$99,"NA"))))))))))</f>
        <v>0</v>
      </c>
      <c r="H50" s="8"/>
      <c r="I50" s="19"/>
      <c r="J50" s="8"/>
      <c r="K50" s="10">
        <f t="shared" si="21"/>
        <v>0</v>
      </c>
      <c r="L50" s="40"/>
      <c r="M50" s="47" t="str">
        <f>IF(N41="Normo Slipestasjon",'Tellere og summer'!$A$9,IF(N41="Glamox",'Tellere og summer'!$A$19,IF(N41="Molde Kommune",'Tellere og summer'!$A$29,IF(N41="Rørlegger 1",'Tellere og summer'!$A$39,IF(N41="TietoEVRY",'Tellere og summer'!$A$49,IF(N41="Danielsen å i",'Tellere og summer'!$A$59,IF(N41="Panorama Turkeys",'Tellere og summer'!$A$69,IF(N41="Team Fuglset",'Tellere og summer'!$A$79,IF(N41="Istad Strikers",'Tellere og summer'!$A$89,IF(N41="Ytre Bowlinglag",'Tellere og summer'!$A$99,"NA"))))))))))</f>
        <v>Simen K. Roaldsøy</v>
      </c>
      <c r="N50" s="8"/>
      <c r="O50" s="19"/>
      <c r="P50" s="8"/>
      <c r="Q50" s="10">
        <f t="shared" si="22"/>
        <v>0</v>
      </c>
      <c r="R50" s="27"/>
      <c r="S50" s="47">
        <f>IF(T41="Normo Slipestasjon",'Tellere og summer'!$A$9,IF(T41="Glamox",'Tellere og summer'!$A$19,IF(T41="Molde Kommune",'Tellere og summer'!$A$29,IF(T41="Rørlegger 1",'Tellere og summer'!$A$39,IF(T41="TietoEVRY",'Tellere og summer'!$A$49,IF(T41="Danielsen å i",'Tellere og summer'!$A$59,IF(T41="Panorama Turkeys",'Tellere og summer'!$A$69,IF(T41="Team Fuglset",'Tellere og summer'!$A$79,IF(T41="Istad Strikers",'Tellere og summer'!$A$89,IF(T41="Ytre Bowlinglag",'Tellere og summer'!$A$99,"NA"))))))))))</f>
        <v>0</v>
      </c>
      <c r="T50" s="8"/>
      <c r="U50" s="19"/>
      <c r="V50" s="8"/>
      <c r="W50" s="10">
        <f t="shared" si="23"/>
        <v>0</v>
      </c>
      <c r="X50" s="40"/>
      <c r="Y50" s="47" t="str">
        <f>IF(Z41="Normo Slipestasjon",'Tellere og summer'!$A$9,IF(Z41="Glamox",'Tellere og summer'!$A$19,IF(Z41="Molde Kommune",'Tellere og summer'!$A$29,IF(Z41="Rørlegger 1",'Tellere og summer'!$A$39,IF(Z41="TietoEVRY",'Tellere og summer'!$A$49,IF(Z41="Danielsen å i",'Tellere og summer'!$A$59,IF(Z41="Panorama Turkeys",'Tellere og summer'!$A$69,IF(Z41="Team Fuglset",'Tellere og summer'!$A$79,IF(Z41="Istad Strikers",'Tellere og summer'!$A$89,IF(Z41="Ytre Bowlinglag",'Tellere og summer'!$A$99,"NA"))))))))))</f>
        <v>Mohammed Abdalgoder</v>
      </c>
      <c r="Z50" s="8"/>
      <c r="AA50" s="19"/>
      <c r="AB50" s="8"/>
      <c r="AC50" s="10">
        <f t="shared" si="24"/>
        <v>0</v>
      </c>
      <c r="AD50" s="27"/>
      <c r="AE50" s="47" t="str">
        <f>IF(AF41="Normo Slipestasjon",'Tellere og summer'!$A$9,IF(AF41="Glamox",'Tellere og summer'!$A$19,IF(AF41="Molde Kommune",'Tellere og summer'!$A$29,IF(AF41="Rørlegger 1",'Tellere og summer'!$A$39,IF(AF41="TietoEVRY",'Tellere og summer'!$A$49,IF(AF41="Danielsen å i",'Tellere og summer'!$A$59,IF(AF41="Panorama Turkeys",'Tellere og summer'!$A$69,IF(AF41="Team Fuglset",'Tellere og summer'!$A$79,IF(AF41="Istad Strikers",'Tellere og summer'!$A$89,IF(AF41="Ytre Bowlinglag",'Tellere og summer'!$A$99,"NA"))))))))))</f>
        <v>For mange spillere</v>
      </c>
      <c r="AF50" s="8"/>
      <c r="AG50" s="19"/>
      <c r="AH50" s="8"/>
      <c r="AI50" s="10">
        <f t="shared" si="25"/>
        <v>0</v>
      </c>
      <c r="AJ50" s="40"/>
      <c r="AK50" s="47">
        <f>IF(AL41="Normo Slipestasjon",'Tellere og summer'!$A$9,IF(AL41="Glamox",'Tellere og summer'!$A$19,IF(AL41="Molde Kommune",'Tellere og summer'!$A$29,IF(AL41="Rørlegger 1",'Tellere og summer'!$A$39,IF(AL41="TietoEVRY",'Tellere og summer'!$A$49,IF(AL41="Danielsen å i",'Tellere og summer'!$A$59,IF(AL41="Panorama Turkeys",'Tellere og summer'!$A$69,IF(AL41="Team Fuglset",'Tellere og summer'!$A$79,IF(AL41="Istad Strikers",'Tellere og summer'!$A$89,IF(AL41="Ytre Bowlinglag",'Tellere og summer'!$A$99,"NA"))))))))))</f>
        <v>0</v>
      </c>
      <c r="AL50" s="8"/>
      <c r="AM50" s="19"/>
      <c r="AN50" s="8"/>
      <c r="AO50" s="10">
        <f t="shared" si="26"/>
        <v>0</v>
      </c>
      <c r="AP50" s="27"/>
      <c r="AQ50" s="47">
        <f>IF(AR41="Normo Slipestasjon",'Tellere og summer'!$A$9,IF(AR41="Glamox",'Tellere og summer'!$A$19,IF(AR41="Molde Kommune",'Tellere og summer'!$A$29,IF(AR41="Rørlegger 1",'Tellere og summer'!$A$39,IF(AR41="TietoEVRY",'Tellere og summer'!$A$49,IF(AR41="Danielsen å i",'Tellere og summer'!$A$59,IF(AR41="Panorama Turkeys",'Tellere og summer'!$A$69,IF(AR41="Team Fuglset",'Tellere og summer'!$A$79,IF(AR41="Istad Strikers",'Tellere og summer'!$A$89,IF(AR41="Ytre Bowlinglag",'Tellere og summer'!$A$99,"NA"))))))))))</f>
        <v>0</v>
      </c>
      <c r="AR50" s="8"/>
      <c r="AS50" s="19"/>
      <c r="AT50" s="8"/>
      <c r="AU50" s="10">
        <f t="shared" si="27"/>
        <v>0</v>
      </c>
      <c r="AV50" s="40"/>
      <c r="AW50" s="47">
        <f>IF(AX41="Normo Slipestasjon",'Tellere og summer'!$A$9,IF(AX41="Glamox",'Tellere og summer'!$A$19,IF(AX41="Molde Kommune",'Tellere og summer'!$A$29,IF(AX41="Rørlegger 1",'Tellere og summer'!$A$39,IF(AX41="TietoEVRY",'Tellere og summer'!$A$49,IF(AX41="Danielsen å i",'Tellere og summer'!$A$59,IF(AX41="Panorama Turkeys",'Tellere og summer'!$A$69,IF(AX41="Team Fuglset",'Tellere og summer'!$A$79,IF(AX41="Istad Strikers",'Tellere og summer'!$A$89,IF(AX41="Ytre Bowlinglag",'Tellere og summer'!$A$99,"NA"))))))))))</f>
        <v>0</v>
      </c>
      <c r="AX50" s="8"/>
      <c r="AY50" s="19"/>
      <c r="AZ50" s="8"/>
      <c r="BA50" s="10">
        <f t="shared" si="28"/>
        <v>0</v>
      </c>
      <c r="BB50" s="27"/>
      <c r="BC50" s="47" t="str">
        <f>IF(BD41="Normo Slipestasjon",'Tellere og summer'!$A$9,IF(BD41="Glamox",'Tellere og summer'!$A$19,IF(BD41="Molde Kommune",'Tellere og summer'!$A$29,IF(BD41="Rørlegger 1",'Tellere og summer'!$A$39,IF(BD41="TietoEVRY",'Tellere og summer'!$A$49,IF(BD41="Danielsen å i",'Tellere og summer'!$A$59,IF(BD41="Panorama Turkeys",'Tellere og summer'!$A$69,IF(BD41="Team Fuglset",'Tellere og summer'!$A$79,IF(BD41="Istad Strikers",'Tellere og summer'!$A$89,IF(BD41="Ytre Bowlinglag",'Tellere og summer'!$A$99,"NA"))))))))))</f>
        <v>Cato Holen og Mats Larsen</v>
      </c>
      <c r="BD50" s="8">
        <v>103</v>
      </c>
      <c r="BE50" s="19">
        <v>132</v>
      </c>
      <c r="BF50" s="8">
        <v>91</v>
      </c>
      <c r="BG50" s="10">
        <f t="shared" si="29"/>
        <v>326</v>
      </c>
    </row>
    <row r="51" spans="1:59" ht="22" thickBot="1">
      <c r="A51" s="23" t="s">
        <v>9</v>
      </c>
      <c r="B51" s="11">
        <f>HCP!B2</f>
        <v>114</v>
      </c>
      <c r="C51" s="20">
        <f>HCP!B2</f>
        <v>114</v>
      </c>
      <c r="D51" s="11">
        <f>HCP!B2</f>
        <v>114</v>
      </c>
      <c r="E51" s="13">
        <f t="shared" si="20"/>
        <v>342</v>
      </c>
      <c r="F51" s="27"/>
      <c r="G51" s="23" t="s">
        <v>9</v>
      </c>
      <c r="H51" s="11">
        <f>HCP!$B$6</f>
        <v>96</v>
      </c>
      <c r="I51" s="11">
        <f>HCP!$B$6</f>
        <v>96</v>
      </c>
      <c r="J51" s="11">
        <f>HCP!$B$6</f>
        <v>96</v>
      </c>
      <c r="K51" s="13">
        <f t="shared" si="21"/>
        <v>288</v>
      </c>
      <c r="L51" s="40"/>
      <c r="M51" s="23" t="s">
        <v>9</v>
      </c>
      <c r="N51" s="11">
        <f>HCP!$B$14</f>
        <v>60</v>
      </c>
      <c r="O51" s="11">
        <f>HCP!$B$14</f>
        <v>60</v>
      </c>
      <c r="P51" s="11">
        <f>HCP!$B$14</f>
        <v>60</v>
      </c>
      <c r="Q51" s="13">
        <f t="shared" si="22"/>
        <v>180</v>
      </c>
      <c r="R51" s="27"/>
      <c r="S51" s="23" t="s">
        <v>9</v>
      </c>
      <c r="T51" s="11">
        <f>HCP!$B$20</f>
        <v>66</v>
      </c>
      <c r="U51" s="11">
        <f>HCP!$B$20</f>
        <v>66</v>
      </c>
      <c r="V51" s="11">
        <f>HCP!$B$20</f>
        <v>66</v>
      </c>
      <c r="W51" s="13">
        <f t="shared" si="23"/>
        <v>198</v>
      </c>
      <c r="X51" s="40"/>
      <c r="Y51" s="23" t="s">
        <v>9</v>
      </c>
      <c r="Z51" s="11">
        <f>HCP!$B$10</f>
        <v>96</v>
      </c>
      <c r="AA51" s="11">
        <f>HCP!$B$10</f>
        <v>96</v>
      </c>
      <c r="AB51" s="11">
        <f>HCP!$B$10</f>
        <v>96</v>
      </c>
      <c r="AC51" s="13">
        <f t="shared" si="24"/>
        <v>288</v>
      </c>
      <c r="AD51" s="27"/>
      <c r="AE51" s="23" t="s">
        <v>9</v>
      </c>
      <c r="AF51" s="11">
        <f>HCP!$B$8</f>
        <v>93</v>
      </c>
      <c r="AG51" s="11">
        <f>HCP!$B$8</f>
        <v>93</v>
      </c>
      <c r="AH51" s="11">
        <f>HCP!$B$8</f>
        <v>93</v>
      </c>
      <c r="AI51" s="13">
        <f t="shared" si="25"/>
        <v>279</v>
      </c>
      <c r="AJ51" s="40"/>
      <c r="AK51" s="23" t="s">
        <v>9</v>
      </c>
      <c r="AL51" s="11">
        <v>0</v>
      </c>
      <c r="AM51" s="232">
        <v>0</v>
      </c>
      <c r="AN51" s="11">
        <v>0</v>
      </c>
      <c r="AO51" s="13">
        <f t="shared" si="26"/>
        <v>0</v>
      </c>
      <c r="AP51" s="27"/>
      <c r="AQ51" s="23" t="s">
        <v>9</v>
      </c>
      <c r="AR51" s="11">
        <f>HCP!$B$12</f>
        <v>18</v>
      </c>
      <c r="AS51" s="11">
        <f>HCP!$B$12</f>
        <v>18</v>
      </c>
      <c r="AT51" s="11">
        <f>HCP!$B$12</f>
        <v>18</v>
      </c>
      <c r="AU51" s="13">
        <f t="shared" si="27"/>
        <v>54</v>
      </c>
      <c r="AV51" s="40"/>
      <c r="AW51" s="23" t="s">
        <v>9</v>
      </c>
      <c r="AX51" s="11">
        <f>HCP!$B$16</f>
        <v>54</v>
      </c>
      <c r="AY51" s="11">
        <f>HCP!$B$16</f>
        <v>54</v>
      </c>
      <c r="AZ51" s="11">
        <f>HCP!$B$16</f>
        <v>54</v>
      </c>
      <c r="BA51" s="13">
        <f t="shared" si="28"/>
        <v>162</v>
      </c>
      <c r="BB51" s="27"/>
      <c r="BC51" s="23" t="s">
        <v>9</v>
      </c>
      <c r="BD51" s="11">
        <f>HCP!$B$18</f>
        <v>120</v>
      </c>
      <c r="BE51" s="11">
        <f>HCP!$B$18</f>
        <v>120</v>
      </c>
      <c r="BF51" s="11">
        <f>HCP!$B$18</f>
        <v>120</v>
      </c>
      <c r="BG51" s="13">
        <f t="shared" si="29"/>
        <v>360</v>
      </c>
    </row>
    <row r="52" spans="1:59" ht="16" thickBot="1">
      <c r="A52" s="45" t="s">
        <v>7</v>
      </c>
      <c r="B52" s="14">
        <f>SUM(B44:B51)</f>
        <v>476</v>
      </c>
      <c r="C52" s="14">
        <f>SUM(C44:C51)</f>
        <v>481</v>
      </c>
      <c r="D52" s="14">
        <f>SUM(D44:D51)</f>
        <v>445</v>
      </c>
      <c r="E52" s="14">
        <f>SUM(B52:D52)</f>
        <v>1402</v>
      </c>
      <c r="F52" s="27"/>
      <c r="G52" s="27"/>
      <c r="H52" s="14">
        <f>SUM(H44:H51)</f>
        <v>553</v>
      </c>
      <c r="I52" s="14">
        <f>SUM(I44:I51)</f>
        <v>506</v>
      </c>
      <c r="J52" s="14">
        <f>SUM(J44:J51)</f>
        <v>474</v>
      </c>
      <c r="K52" s="14">
        <f>SUM(H52:J52)</f>
        <v>1533</v>
      </c>
      <c r="L52" s="40"/>
      <c r="M52" s="36"/>
      <c r="N52" s="14">
        <f>SUM(N44:N51)</f>
        <v>410</v>
      </c>
      <c r="O52" s="14">
        <f>SUM(O44:O51)</f>
        <v>352</v>
      </c>
      <c r="P52" s="14">
        <f>SUM(P44:P51)</f>
        <v>430</v>
      </c>
      <c r="Q52" s="14">
        <f>SUM(N52:P52)</f>
        <v>1192</v>
      </c>
      <c r="R52" s="27"/>
      <c r="S52" s="27"/>
      <c r="T52" s="14">
        <f>SUM(T44:T51)</f>
        <v>505</v>
      </c>
      <c r="U52" s="14">
        <f>SUM(U44:U51)</f>
        <v>514</v>
      </c>
      <c r="V52" s="14">
        <f>SUM(V44:V51)</f>
        <v>513</v>
      </c>
      <c r="W52" s="14">
        <f>SUM(T52:V52)</f>
        <v>1532</v>
      </c>
      <c r="X52" s="40"/>
      <c r="Y52" s="36"/>
      <c r="Z52" s="14">
        <f>SUM(Z44:Z51)</f>
        <v>96</v>
      </c>
      <c r="AA52" s="14">
        <f>SUM(AA44:AA51)</f>
        <v>96</v>
      </c>
      <c r="AB52" s="14">
        <f>SUM(AB44:AB51)</f>
        <v>96</v>
      </c>
      <c r="AC52" s="14">
        <f>SUM(Z52:AB52)</f>
        <v>288</v>
      </c>
      <c r="AD52" s="27"/>
      <c r="AE52" s="27"/>
      <c r="AF52" s="14">
        <f>SUM(AF44:AF51)</f>
        <v>535</v>
      </c>
      <c r="AG52" s="14">
        <f>SUM(AG44:AG51)</f>
        <v>504</v>
      </c>
      <c r="AH52" s="14">
        <f>SUM(AH44:AH51)</f>
        <v>505</v>
      </c>
      <c r="AI52" s="14">
        <f>SUM(AF52:AH52)</f>
        <v>1544</v>
      </c>
      <c r="AJ52" s="40"/>
      <c r="AK52" s="36"/>
      <c r="AL52" s="14">
        <f>SUM(AL44:AL51)</f>
        <v>345</v>
      </c>
      <c r="AM52" s="14">
        <f>SUM(AM44:AM51)</f>
        <v>501</v>
      </c>
      <c r="AN52" s="14">
        <f>SUM(AN44:AN51)</f>
        <v>579</v>
      </c>
      <c r="AO52" s="14">
        <f>SUM(AL52:AN52)</f>
        <v>1425</v>
      </c>
      <c r="AP52" s="27"/>
      <c r="AQ52" s="27"/>
      <c r="AR52" s="14">
        <f>SUM(AR44:AR51)</f>
        <v>491</v>
      </c>
      <c r="AS52" s="14">
        <f>SUM(AS44:AS51)</f>
        <v>604</v>
      </c>
      <c r="AT52" s="14">
        <f>SUM(AT44:AT51)</f>
        <v>473</v>
      </c>
      <c r="AU52" s="14">
        <f>SUM(AR52:AT52)</f>
        <v>1568</v>
      </c>
      <c r="AV52" s="40"/>
      <c r="AW52" s="36"/>
      <c r="AX52" s="14">
        <f>SUM(AX44:AX51)</f>
        <v>501</v>
      </c>
      <c r="AY52" s="14">
        <f>SUM(AY44:AY51)</f>
        <v>540</v>
      </c>
      <c r="AZ52" s="14">
        <f>SUM(AZ44:AZ51)</f>
        <v>483</v>
      </c>
      <c r="BA52" s="14">
        <f>SUM(AX52:AZ52)</f>
        <v>1524</v>
      </c>
      <c r="BB52" s="27"/>
      <c r="BC52" s="27"/>
      <c r="BD52" s="14">
        <f>SUM(BD44:BD51)</f>
        <v>492</v>
      </c>
      <c r="BE52" s="14">
        <f>SUM(BE44:BE51)</f>
        <v>578</v>
      </c>
      <c r="BF52" s="14">
        <f>SUM(BF44:BF51)</f>
        <v>479</v>
      </c>
      <c r="BG52" s="14">
        <f>SUM(BD52:BF52)</f>
        <v>1549</v>
      </c>
    </row>
    <row r="53" spans="1:59" s="25" customFormat="1" ht="16" thickBot="1">
      <c r="A53" s="45" t="s">
        <v>77</v>
      </c>
      <c r="B53" s="214">
        <f>IF(E52-E51=0,"0",IF(B52&gt;H52,1,IF(B52=H52,"0,5",0)))</f>
        <v>0</v>
      </c>
      <c r="C53" s="214">
        <f>IF(E52-E51=0,"0",IF(C52&gt;I52,1,IF(C52=I52,"0,5",0)))</f>
        <v>0</v>
      </c>
      <c r="D53" s="214">
        <f>IF(E52-E51=0,"0",IF(D52&gt;J52,1,IF(D52=J52,"0,5",0)))</f>
        <v>0</v>
      </c>
      <c r="E53" s="214">
        <f>IF(E52-E51=0,"0",IF(E52&gt;K52,1,IF(E52=K52,"0,5",0)))</f>
        <v>0</v>
      </c>
      <c r="F53" s="27"/>
      <c r="G53" s="27"/>
      <c r="H53" s="214">
        <f>IF(K52-K51=0,"0",IF(H52&gt;B52,1,IF(H52=B52,"0,5",0)))</f>
        <v>1</v>
      </c>
      <c r="I53" s="214">
        <f>IF(K52-K51=0,"0",IF(I52&gt;C52,1,IF(I52=C52,"0,5",0)))</f>
        <v>1</v>
      </c>
      <c r="J53" s="214">
        <f>IF(K52-K51=0,"0",IF(J52&gt;D52,1,IF(J52=D52,"0,5",0)))</f>
        <v>1</v>
      </c>
      <c r="K53" s="214">
        <f>IF(K52-K51=0,"0",IF(K52&gt;E52,1,IF(K52=E52,"0,5",0)))</f>
        <v>1</v>
      </c>
      <c r="L53" s="40"/>
      <c r="M53" s="36"/>
      <c r="N53" s="214">
        <f>IF(Q52-Q51=0,"0",IF(N52&gt;T52,1,IF(N52=T52,"0,5",0)))</f>
        <v>0</v>
      </c>
      <c r="O53" s="214">
        <f>IF(Q52-Q51=0,"0",IF(O52&gt;U52,1,IF(O52=U52,"0,5",0)))</f>
        <v>0</v>
      </c>
      <c r="P53" s="214">
        <f>IF(Q52-Q51=0,"0",IF(P52&gt;V52,1,IF(P52=V52,"0,5",0)))</f>
        <v>0</v>
      </c>
      <c r="Q53" s="214">
        <f>IF(Q52-Q51=0,"0",IF(Q52&gt;W52,1,IF(Q52=W52,"0,5",0)))</f>
        <v>0</v>
      </c>
      <c r="R53" s="27"/>
      <c r="S53" s="27"/>
      <c r="T53" s="214">
        <f>IF(W52-W51=0,"0",IF(T52&gt;N52,1,IF(T52=N52,"0,5",0)))</f>
        <v>1</v>
      </c>
      <c r="U53" s="214">
        <f>IF(W52-W51=0,"0",IF(U52&gt;O52,1,IF(U52=O52,"0,5",0)))</f>
        <v>1</v>
      </c>
      <c r="V53" s="214">
        <f>IF(W52-W51=0,"0",IF(V52&gt;P52,1,IF(V52=P52,"0,5",0)))</f>
        <v>1</v>
      </c>
      <c r="W53" s="214">
        <f>IF(W52-W51=0,"0",IF(W52&gt;Q52,1,IF(W52=Q52,"0,5",0)))</f>
        <v>1</v>
      </c>
      <c r="X53" s="40"/>
      <c r="Y53" s="36"/>
      <c r="Z53" s="214" t="str">
        <f>IF(AC52-AC51=0,"0",IF(Z52&gt;AF52,1,IF(Z52=AF52,"0,5",0)))</f>
        <v>0</v>
      </c>
      <c r="AA53" s="214" t="str">
        <f>IF(AC52-AC51=0,"0",IF(AA52&gt;AG52,1,IF(AA52=AG52,"0,5",0)))</f>
        <v>0</v>
      </c>
      <c r="AB53" s="214" t="str">
        <f>IF(AC52-AC51=0,"0",IF(AB52&gt;AH52,1,IF(AB52=AH52,"0,5",0)))</f>
        <v>0</v>
      </c>
      <c r="AC53" s="214" t="str">
        <f>IF(AC52-AC51=0,"0",IF(AC52&gt;AI52,1,IF(AC52=AI52,"0,5",0)))</f>
        <v>0</v>
      </c>
      <c r="AD53" s="27"/>
      <c r="AE53" s="27"/>
      <c r="AF53" s="214">
        <f>IF(AI52-AI51=0,"0",IF(AF52&gt;Z52,1,IF(AF52=Z52,"0,5",0)))</f>
        <v>1</v>
      </c>
      <c r="AG53" s="214">
        <f>IF(AI52-AI51=0,"0",IF(AG52&gt;AA52,1,IF(AG52=AA52,"0,5",0)))</f>
        <v>1</v>
      </c>
      <c r="AH53" s="214">
        <f>IF(AI52-AI51=0,"0",IF(AH52&gt;AB52,1,IF(AH52=AB52,"0,5",0)))</f>
        <v>1</v>
      </c>
      <c r="AI53" s="214">
        <f>IF(AI52-AI51=0,"0",IF(AI52&gt;AC52,1,IF(AI52=AC52,"0,5",0)))</f>
        <v>1</v>
      </c>
      <c r="AJ53" s="40"/>
      <c r="AK53" s="36"/>
      <c r="AL53" s="214">
        <f>IF(AO52-AO51=0,"0",IF(AL52&gt;AR52,1,IF(AL52=AR52,"0,5",0)))</f>
        <v>0</v>
      </c>
      <c r="AM53" s="214">
        <f>IF(AO52-AO51=0,"0",IF(AM52&gt;AS52,1,IF(AM52=AS52,"0,5",0)))</f>
        <v>0</v>
      </c>
      <c r="AN53" s="214">
        <f>IF(AO52-AO51=0,"0",IF(AN52&gt;AT52,1,IF(AN52=AT52,"0,5",0)))</f>
        <v>1</v>
      </c>
      <c r="AO53" s="214">
        <f>IF(AO52-AO51=0,"0",IF(AO52&gt;AU52,1,IF(AO52=AU52,"0,5",0)))</f>
        <v>0</v>
      </c>
      <c r="AP53" s="27"/>
      <c r="AQ53" s="27"/>
      <c r="AR53" s="214">
        <f>IF(AU52-AU51=0,"0",IF(AR52&gt;AL52,1,IF(AR52=AL52,"0,5",0)))</f>
        <v>1</v>
      </c>
      <c r="AS53" s="214">
        <f>IF(AU52-AU51=0,"0",IF(AS52&gt;AM52,1,IF(AS52=AM52,"0,5",0)))</f>
        <v>1</v>
      </c>
      <c r="AT53" s="214">
        <f>IF(AU52-AU51=0,"0",IF(AT52&gt;AN52,1,IF(AT52=AN52,"0,5",0)))</f>
        <v>0</v>
      </c>
      <c r="AU53" s="214">
        <f>IF(AU52-AU51=0,"0",IF(AU52&gt;AO52,1,IF(AU52=AO52,"0,5",0)))</f>
        <v>1</v>
      </c>
      <c r="AV53" s="40"/>
      <c r="AW53" s="36"/>
      <c r="AX53" s="214">
        <f>IF(BA52-BA51=0,"0",IF(AX52&gt;BD52,1,IF(AX52=BD52,"0,5",0)))</f>
        <v>1</v>
      </c>
      <c r="AY53" s="214">
        <f>IF(BA52-BA51=0,"0",IF(AY52&gt;BE52,1,IF(AY52=BE52,"0,5",0)))</f>
        <v>0</v>
      </c>
      <c r="AZ53" s="214">
        <f>IF(BA52-BA51=0,"0",IF(AZ52&gt;BF52,1,IF(AZ52=BF52,"0,5",0)))</f>
        <v>1</v>
      </c>
      <c r="BA53" s="214">
        <f>IF(BA52-BA51=0,"0",IF(BA52&gt;BG52,1,IF(BA52=BG52,"0,5",0)))</f>
        <v>0</v>
      </c>
      <c r="BB53" s="27"/>
      <c r="BC53" s="27"/>
      <c r="BD53" s="214">
        <f>IF(BG52-BG51=0,"0",IF(BD52&gt;AX52,1,IF(BD52=AX52,"0,5",0)))</f>
        <v>0</v>
      </c>
      <c r="BE53" s="214">
        <f>IF(BG52-BG51=0,"0",IF(BE52&gt;AY52,1,IF(BE52=AY52,"0,5",0)))</f>
        <v>1</v>
      </c>
      <c r="BF53" s="214">
        <f>IF(BG52-BG51=0,"0",IF(BF52&gt;AZ52,1,IF(BF52=AZ52,"0,5",0)))</f>
        <v>0</v>
      </c>
      <c r="BG53" s="214">
        <f>IF(BG52-BG51=0,"0",IF(BG52&gt;BA52,1,IF(BG52=BA52,"0,5",0)))</f>
        <v>1</v>
      </c>
    </row>
    <row r="54" spans="1:59" s="25" customFormat="1" ht="21" thickBot="1">
      <c r="A54" s="15"/>
      <c r="B54" s="37"/>
      <c r="C54" s="37"/>
      <c r="D54" s="16" t="s">
        <v>10</v>
      </c>
      <c r="E54" s="46">
        <f>B53+C53+D53+E53</f>
        <v>0</v>
      </c>
      <c r="F54" s="37"/>
      <c r="G54" s="37"/>
      <c r="H54" s="37"/>
      <c r="I54" s="37"/>
      <c r="J54" s="16" t="s">
        <v>10</v>
      </c>
      <c r="K54" s="46">
        <f>H53+I53+J53+K53</f>
        <v>4</v>
      </c>
      <c r="L54" s="41"/>
      <c r="M54" s="15"/>
      <c r="N54" s="37"/>
      <c r="O54" s="37"/>
      <c r="P54" s="16" t="s">
        <v>10</v>
      </c>
      <c r="Q54" s="46">
        <f>N53+O53+P53+Q53</f>
        <v>0</v>
      </c>
      <c r="R54" s="37"/>
      <c r="S54" s="37"/>
      <c r="T54" s="37"/>
      <c r="U54" s="37"/>
      <c r="V54" s="16" t="s">
        <v>10</v>
      </c>
      <c r="W54" s="46">
        <f>T53+U53+V53+W53</f>
        <v>4</v>
      </c>
      <c r="X54" s="41"/>
      <c r="Y54" s="15"/>
      <c r="Z54" s="37"/>
      <c r="AA54" s="37"/>
      <c r="AB54" s="16" t="s">
        <v>10</v>
      </c>
      <c r="AC54" s="46">
        <f>Z53+AA53+AB53+AC53</f>
        <v>0</v>
      </c>
      <c r="AD54" s="37"/>
      <c r="AE54" s="37"/>
      <c r="AF54" s="37"/>
      <c r="AG54" s="37"/>
      <c r="AH54" s="16" t="s">
        <v>10</v>
      </c>
      <c r="AI54" s="46">
        <f>AF53+AG53+AH53+AI53</f>
        <v>4</v>
      </c>
      <c r="AJ54" s="41"/>
      <c r="AK54" s="15"/>
      <c r="AL54" s="37"/>
      <c r="AM54" s="37"/>
      <c r="AN54" s="16" t="s">
        <v>10</v>
      </c>
      <c r="AO54" s="46">
        <f>AL53+AM53+AN53+AO53</f>
        <v>1</v>
      </c>
      <c r="AP54" s="37"/>
      <c r="AQ54" s="37"/>
      <c r="AR54" s="37"/>
      <c r="AS54" s="37"/>
      <c r="AT54" s="16" t="s">
        <v>10</v>
      </c>
      <c r="AU54" s="46">
        <f>SUM(AR53:AU53)</f>
        <v>3</v>
      </c>
      <c r="AV54" s="41"/>
      <c r="AW54" s="15"/>
      <c r="AX54" s="37"/>
      <c r="AY54" s="37"/>
      <c r="AZ54" s="16" t="s">
        <v>10</v>
      </c>
      <c r="BA54" s="46">
        <f>AX53+AY53+AZ53+BA53</f>
        <v>2</v>
      </c>
      <c r="BB54" s="37"/>
      <c r="BC54" s="37"/>
      <c r="BD54" s="37"/>
      <c r="BE54" s="37"/>
      <c r="BF54" s="16" t="s">
        <v>10</v>
      </c>
      <c r="BG54" s="46">
        <f>BD53+BE53+BF53+BG53</f>
        <v>2</v>
      </c>
    </row>
    <row r="55" spans="1:59" s="25" customFormat="1" ht="16" thickBot="1">
      <c r="D55" s="44" t="s">
        <v>268</v>
      </c>
      <c r="E55" s="44" t="str">
        <f>IF(E52-E51=0,"IS",IF(E54&gt;K54,"S",IF(E54&lt;K54,"T",IF(E54=K54,"U","0"))))</f>
        <v>T</v>
      </c>
      <c r="J55" s="44" t="s">
        <v>268</v>
      </c>
      <c r="K55" s="44" t="str">
        <f>IF(K52-K51=0,"IS",IF(K54&gt;E54,"S",IF(K54&lt;E54,"T",IF(K54=E54,"U","0"))))</f>
        <v>S</v>
      </c>
      <c r="P55" s="44" t="s">
        <v>268</v>
      </c>
      <c r="Q55" s="44" t="str">
        <f>IF(Q52-Q51=0,"IS",IF(Q54&gt;W54,"S",IF(Q54&lt;W54,"T",IF(Q54=W54,"U","0"))))</f>
        <v>T</v>
      </c>
      <c r="V55" s="44" t="s">
        <v>268</v>
      </c>
      <c r="W55" s="44" t="str">
        <f>IF(W52-W51=0,"IS",IF(W54&gt;Q54,"S",IF(W54&lt;Q54,"T",IF(W54=Q54,"U","0"))))</f>
        <v>S</v>
      </c>
      <c r="AB55" s="44" t="s">
        <v>268</v>
      </c>
      <c r="AC55" s="44" t="str">
        <f>IF(AC52-AC51=0,"IS",IF(AC54&gt;AI54,"S",IF(AC54&lt;AI54,"T",IF(AC54=AI54,"U","0"))))</f>
        <v>IS</v>
      </c>
      <c r="AH55" s="44" t="s">
        <v>268</v>
      </c>
      <c r="AI55" s="44" t="str">
        <f>IF(AI52-AI51=0,"IS",IF(AI54&gt;AC54,"S",IF(AI54&lt;AC54,"T",IF(AI54=AC54,"U","0"))))</f>
        <v>S</v>
      </c>
      <c r="AN55" s="44" t="s">
        <v>268</v>
      </c>
      <c r="AO55" s="44" t="str">
        <f>IF(AO52-AO51=0,"IS",IF(AO54&gt;AU54,"S",IF(AO54&lt;AU54,"T",IF(AO54=AU54,"U","0"))))</f>
        <v>T</v>
      </c>
      <c r="AT55" s="44" t="s">
        <v>268</v>
      </c>
      <c r="AU55" s="44" t="str">
        <f>IF(AU52-AU51=0,"IS",IF(AU54&gt;AO54,"S",IF(AU54&lt;AO54,"T",IF(AU54=AO54,"U","0"))))</f>
        <v>S</v>
      </c>
      <c r="AZ55" s="44" t="s">
        <v>268</v>
      </c>
      <c r="BA55" s="44" t="str">
        <f>IF(BA52-BA51=0,"IS",IF(BA54&gt;BG54,"S",IF(BA54&lt;BG54,"T",IF(BA54=BG54,"U","0"))))</f>
        <v>U</v>
      </c>
      <c r="BF55" s="44" t="s">
        <v>268</v>
      </c>
      <c r="BG55" s="44" t="str">
        <f>IF(BG52-BG51=0,"IS",IF(BG54&gt;BA54,"S",IF(BG54&lt;BA54,"T",IF(BG54=BA54,"U","0"))))</f>
        <v>U</v>
      </c>
    </row>
    <row r="56" spans="1:59" ht="16" thickBot="1"/>
    <row r="57" spans="1:59" ht="27" thickBot="1">
      <c r="A57" s="38" t="s">
        <v>90</v>
      </c>
      <c r="B57" s="39"/>
      <c r="C57" s="39"/>
      <c r="D57" s="39"/>
      <c r="E57" s="39"/>
      <c r="F57" s="39"/>
      <c r="G57" s="39"/>
      <c r="H57" s="39"/>
      <c r="I57" s="39"/>
      <c r="J57" s="39"/>
      <c r="K57" s="39"/>
      <c r="L57" s="39"/>
      <c r="M57" s="39"/>
      <c r="N57" s="39"/>
      <c r="O57" s="39"/>
      <c r="P57" s="39"/>
      <c r="Q57" s="39"/>
      <c r="R57" s="39"/>
      <c r="S57" s="39"/>
      <c r="T57" s="39"/>
      <c r="U57" s="39"/>
      <c r="V57" s="39"/>
      <c r="W57" s="39"/>
      <c r="X57" s="39"/>
      <c r="Y57" s="39"/>
      <c r="Z57" s="39"/>
      <c r="AA57" s="39"/>
      <c r="AB57" s="39"/>
      <c r="AC57" s="39"/>
      <c r="AD57" s="39"/>
      <c r="AE57" s="39"/>
      <c r="AF57" s="39"/>
      <c r="AG57" s="39"/>
      <c r="AH57" s="39"/>
      <c r="AI57" s="39"/>
      <c r="AJ57" s="39"/>
      <c r="AK57" s="39"/>
      <c r="AL57" s="39"/>
      <c r="AM57" s="39"/>
      <c r="AN57" s="39"/>
      <c r="AO57" s="39"/>
      <c r="AP57" s="39"/>
      <c r="AQ57" s="39"/>
      <c r="AR57" s="39"/>
      <c r="AS57" s="39"/>
      <c r="AT57" s="39"/>
      <c r="AU57" s="39"/>
      <c r="AV57" s="39"/>
      <c r="AW57" s="39"/>
      <c r="AX57" s="39"/>
      <c r="AY57" s="39"/>
      <c r="AZ57" s="39"/>
      <c r="BA57" s="39"/>
      <c r="BB57" s="39"/>
      <c r="BC57" s="39"/>
      <c r="BD57" s="39"/>
      <c r="BE57" s="39"/>
      <c r="BF57" s="39"/>
      <c r="BG57" s="42"/>
    </row>
    <row r="58" spans="1:59" ht="21">
      <c r="A58" s="24" t="s">
        <v>91</v>
      </c>
      <c r="B58" s="31"/>
      <c r="C58" s="31"/>
      <c r="D58" s="31"/>
      <c r="E58" s="31"/>
      <c r="F58" s="31"/>
      <c r="G58" s="31"/>
      <c r="H58" s="31"/>
      <c r="I58" s="31"/>
      <c r="J58" s="31"/>
      <c r="K58" s="32"/>
      <c r="L58" s="40"/>
      <c r="M58" s="24" t="s">
        <v>92</v>
      </c>
      <c r="N58" s="31"/>
      <c r="O58" s="31"/>
      <c r="P58" s="31"/>
      <c r="Q58" s="31"/>
      <c r="R58" s="31"/>
      <c r="S58" s="31"/>
      <c r="T58" s="31"/>
      <c r="U58" s="31"/>
      <c r="V58" s="31"/>
      <c r="W58" s="32"/>
      <c r="X58" s="40"/>
      <c r="Y58" s="24" t="s">
        <v>93</v>
      </c>
      <c r="Z58" s="31"/>
      <c r="AA58" s="31"/>
      <c r="AB58" s="31"/>
      <c r="AC58" s="31"/>
      <c r="AD58" s="31"/>
      <c r="AE58" s="31"/>
      <c r="AF58" s="31"/>
      <c r="AG58" s="31"/>
      <c r="AH58" s="31"/>
      <c r="AI58" s="32"/>
      <c r="AJ58" s="40"/>
      <c r="AK58" s="24" t="s">
        <v>94</v>
      </c>
      <c r="AL58" s="31"/>
      <c r="AM58" s="31"/>
      <c r="AN58" s="31"/>
      <c r="AO58" s="31"/>
      <c r="AP58" s="31"/>
      <c r="AQ58" s="31"/>
      <c r="AR58" s="31"/>
      <c r="AS58" s="31"/>
      <c r="AT58" s="31"/>
      <c r="AU58" s="32"/>
      <c r="AV58" s="40"/>
      <c r="AW58" s="24" t="s">
        <v>95</v>
      </c>
      <c r="AX58" s="31"/>
      <c r="AY58" s="31"/>
      <c r="AZ58" s="31"/>
      <c r="BA58" s="31"/>
      <c r="BB58" s="31"/>
      <c r="BC58" s="31"/>
      <c r="BD58" s="31"/>
      <c r="BE58" s="31"/>
      <c r="BF58" s="31"/>
      <c r="BG58" s="32"/>
    </row>
    <row r="59" spans="1:59" ht="18">
      <c r="A59" s="33" t="s">
        <v>2</v>
      </c>
      <c r="B59" s="386" t="s">
        <v>11</v>
      </c>
      <c r="C59" s="386"/>
      <c r="D59" s="27"/>
      <c r="E59" s="27"/>
      <c r="F59" s="27"/>
      <c r="G59" s="34" t="s">
        <v>13</v>
      </c>
      <c r="H59" s="386" t="s">
        <v>64</v>
      </c>
      <c r="I59" s="386"/>
      <c r="J59" s="27"/>
      <c r="K59" s="35"/>
      <c r="L59" s="40"/>
      <c r="M59" s="33" t="s">
        <v>2</v>
      </c>
      <c r="N59" s="386" t="s">
        <v>12</v>
      </c>
      <c r="O59" s="386"/>
      <c r="P59" s="27"/>
      <c r="Q59" s="27"/>
      <c r="R59" s="27"/>
      <c r="S59" s="34" t="s">
        <v>13</v>
      </c>
      <c r="T59" s="386" t="s">
        <v>26</v>
      </c>
      <c r="U59" s="386"/>
      <c r="V59" s="27"/>
      <c r="W59" s="35"/>
      <c r="X59" s="40"/>
      <c r="Y59" s="33" t="s">
        <v>2</v>
      </c>
      <c r="Z59" s="386" t="s">
        <v>27</v>
      </c>
      <c r="AA59" s="386"/>
      <c r="AB59" s="27"/>
      <c r="AC59" s="27"/>
      <c r="AD59" s="27"/>
      <c r="AE59" s="34" t="s">
        <v>13</v>
      </c>
      <c r="AF59" s="386" t="s">
        <v>29</v>
      </c>
      <c r="AG59" s="386"/>
      <c r="AH59" s="27"/>
      <c r="AI59" s="35"/>
      <c r="AJ59" s="40"/>
      <c r="AK59" s="33" t="s">
        <v>2</v>
      </c>
      <c r="AL59" s="386" t="s">
        <v>25</v>
      </c>
      <c r="AM59" s="386"/>
      <c r="AN59" s="27"/>
      <c r="AO59" s="27"/>
      <c r="AP59" s="27"/>
      <c r="AQ59" s="34" t="s">
        <v>13</v>
      </c>
      <c r="AR59" s="386" t="s">
        <v>32</v>
      </c>
      <c r="AS59" s="386"/>
      <c r="AT59" s="27"/>
      <c r="AU59" s="35"/>
      <c r="AV59" s="40"/>
      <c r="AW59" s="33" t="s">
        <v>2</v>
      </c>
      <c r="AX59" s="386" t="s">
        <v>31</v>
      </c>
      <c r="AY59" s="386"/>
      <c r="AZ59" s="27"/>
      <c r="BA59" s="27"/>
      <c r="BB59" s="27"/>
      <c r="BC59" s="34" t="s">
        <v>13</v>
      </c>
      <c r="BD59" s="386" t="s">
        <v>30</v>
      </c>
      <c r="BE59" s="386"/>
      <c r="BF59" s="27"/>
      <c r="BG59" s="35"/>
    </row>
    <row r="60" spans="1:59" ht="16" thickBot="1">
      <c r="A60" s="36"/>
      <c r="B60" s="27"/>
      <c r="C60" s="27"/>
      <c r="D60" s="27"/>
      <c r="E60" s="27"/>
      <c r="F60" s="27"/>
      <c r="G60" s="27"/>
      <c r="H60" s="27"/>
      <c r="I60" s="27"/>
      <c r="J60" s="27"/>
      <c r="K60" s="35"/>
      <c r="L60" s="40"/>
      <c r="M60" s="36"/>
      <c r="N60" s="27"/>
      <c r="O60" s="27"/>
      <c r="P60" s="27"/>
      <c r="Q60" s="27"/>
      <c r="R60" s="27"/>
      <c r="S60" s="27"/>
      <c r="T60" s="27"/>
      <c r="U60" s="27"/>
      <c r="V60" s="27"/>
      <c r="W60" s="35"/>
      <c r="X60" s="40"/>
      <c r="Y60" s="36"/>
      <c r="Z60" s="27"/>
      <c r="AA60" s="27"/>
      <c r="AB60" s="27"/>
      <c r="AC60" s="27"/>
      <c r="AD60" s="27"/>
      <c r="AE60" s="27"/>
      <c r="AF60" s="27"/>
      <c r="AG60" s="27"/>
      <c r="AH60" s="27"/>
      <c r="AI60" s="35"/>
      <c r="AJ60" s="40"/>
      <c r="AK60" s="36"/>
      <c r="AL60" s="27"/>
      <c r="AM60" s="27"/>
      <c r="AN60" s="27"/>
      <c r="AO60" s="27"/>
      <c r="AP60" s="27"/>
      <c r="AQ60" s="27"/>
      <c r="AR60" s="27"/>
      <c r="AS60" s="27"/>
      <c r="AT60" s="27"/>
      <c r="AU60" s="35"/>
      <c r="AV60" s="40"/>
      <c r="AW60" s="36"/>
      <c r="AX60" s="27"/>
      <c r="AY60" s="27"/>
      <c r="AZ60" s="27"/>
      <c r="BA60" s="27"/>
      <c r="BB60" s="27"/>
      <c r="BC60" s="27"/>
      <c r="BD60" s="27"/>
      <c r="BE60" s="27"/>
      <c r="BF60" s="27"/>
      <c r="BG60" s="35"/>
    </row>
    <row r="61" spans="1:59" ht="16" thickBot="1">
      <c r="A61" s="3" t="s">
        <v>3</v>
      </c>
      <c r="B61" s="4" t="s">
        <v>4</v>
      </c>
      <c r="C61" s="17" t="s">
        <v>5</v>
      </c>
      <c r="D61" s="17" t="s">
        <v>6</v>
      </c>
      <c r="E61" s="4" t="s">
        <v>7</v>
      </c>
      <c r="F61" s="27"/>
      <c r="G61" s="3" t="s">
        <v>3</v>
      </c>
      <c r="H61" s="4" t="s">
        <v>4</v>
      </c>
      <c r="I61" s="17" t="s">
        <v>5</v>
      </c>
      <c r="J61" s="17" t="s">
        <v>6</v>
      </c>
      <c r="K61" s="4" t="s">
        <v>7</v>
      </c>
      <c r="L61" s="40"/>
      <c r="M61" s="3" t="s">
        <v>3</v>
      </c>
      <c r="N61" s="4" t="s">
        <v>4</v>
      </c>
      <c r="O61" s="17" t="s">
        <v>5</v>
      </c>
      <c r="P61" s="17" t="s">
        <v>6</v>
      </c>
      <c r="Q61" s="4" t="s">
        <v>7</v>
      </c>
      <c r="R61" s="27"/>
      <c r="S61" s="3" t="s">
        <v>3</v>
      </c>
      <c r="T61" s="4" t="s">
        <v>4</v>
      </c>
      <c r="U61" s="17" t="s">
        <v>5</v>
      </c>
      <c r="V61" s="17" t="s">
        <v>6</v>
      </c>
      <c r="W61" s="4" t="s">
        <v>7</v>
      </c>
      <c r="X61" s="40"/>
      <c r="Y61" s="3" t="s">
        <v>3</v>
      </c>
      <c r="Z61" s="4" t="s">
        <v>4</v>
      </c>
      <c r="AA61" s="17" t="s">
        <v>5</v>
      </c>
      <c r="AB61" s="17" t="s">
        <v>6</v>
      </c>
      <c r="AC61" s="4" t="s">
        <v>7</v>
      </c>
      <c r="AD61" s="27"/>
      <c r="AE61" s="3" t="s">
        <v>3</v>
      </c>
      <c r="AF61" s="4" t="s">
        <v>4</v>
      </c>
      <c r="AG61" s="17" t="s">
        <v>5</v>
      </c>
      <c r="AH61" s="17" t="s">
        <v>6</v>
      </c>
      <c r="AI61" s="4" t="s">
        <v>7</v>
      </c>
      <c r="AJ61" s="40"/>
      <c r="AK61" s="3" t="s">
        <v>3</v>
      </c>
      <c r="AL61" s="4" t="s">
        <v>4</v>
      </c>
      <c r="AM61" s="17" t="s">
        <v>5</v>
      </c>
      <c r="AN61" s="17" t="s">
        <v>6</v>
      </c>
      <c r="AO61" s="4" t="s">
        <v>7</v>
      </c>
      <c r="AP61" s="27"/>
      <c r="AQ61" s="3" t="s">
        <v>3</v>
      </c>
      <c r="AR61" s="4" t="s">
        <v>4</v>
      </c>
      <c r="AS61" s="17" t="s">
        <v>5</v>
      </c>
      <c r="AT61" s="17" t="s">
        <v>6</v>
      </c>
      <c r="AU61" s="4" t="s">
        <v>7</v>
      </c>
      <c r="AV61" s="40"/>
      <c r="AW61" s="3" t="s">
        <v>3</v>
      </c>
      <c r="AX61" s="4" t="s">
        <v>4</v>
      </c>
      <c r="AY61" s="17" t="s">
        <v>5</v>
      </c>
      <c r="AZ61" s="17" t="s">
        <v>6</v>
      </c>
      <c r="BA61" s="4" t="s">
        <v>7</v>
      </c>
      <c r="BB61" s="27"/>
      <c r="BC61" s="3" t="s">
        <v>3</v>
      </c>
      <c r="BD61" s="4" t="s">
        <v>4</v>
      </c>
      <c r="BE61" s="17" t="s">
        <v>5</v>
      </c>
      <c r="BF61" s="17" t="s">
        <v>6</v>
      </c>
      <c r="BG61" s="4" t="s">
        <v>7</v>
      </c>
    </row>
    <row r="62" spans="1:59">
      <c r="A62" s="47" t="str">
        <f>IF(B59="Normo Slipestasjon",'Tellere og summer'!$A$3,IF(B59="Glamox",'Tellere og summer'!$A$13,IF(B59="Molde Kommune",'Tellere og summer'!$A$23,IF(B59="Rørlegger 1",'Tellere og summer'!$A$33,IF(B59="TietoEVRY",'Tellere og summer'!$A$43,IF(B59="Danielsen å i",'Tellere og summer'!$A$53,IF(B59="Panorama Turkeys",'Tellere og summer'!$A$63,IF(B59="Team Fuglset",'Tellere og summer'!$A$73,IF(B59="Istad Strikers",'Tellere og summer'!$A$83,IF(B59="Ytre Bowlinglag",'Tellere og summer'!$A$93,"NA"))))))))))</f>
        <v>Asbjørn Toft</v>
      </c>
      <c r="B62" s="5">
        <v>123</v>
      </c>
      <c r="C62" s="18">
        <v>153</v>
      </c>
      <c r="D62" s="5">
        <v>163</v>
      </c>
      <c r="E62" s="7">
        <f>SUM(B62:D62)</f>
        <v>439</v>
      </c>
      <c r="F62" s="27"/>
      <c r="G62" s="47" t="str">
        <f>IF(H59="Normo Slipestasjon",'Tellere og summer'!$A$3,IF(H59="Glamox",'Tellere og summer'!$A$13,IF(H59="Molde Kommune",'Tellere og summer'!$A$23,IF(H59="Rørlegger 1",'Tellere og summer'!$A$33,IF(H59="TietoEVRY",'Tellere og summer'!$A$43,IF(H59="Danielsen å i",'Tellere og summer'!$A$53,IF(H59="Panorama Turkeys",'Tellere og summer'!$A$63,IF(H59="Team Fuglset",'Tellere og summer'!$A$73,IF(H59="Istad Strikers",'Tellere og summer'!$A$83,IF(H59="Ytre Bowlinglag",'Tellere og summer'!$A$93,"NA"))))))))))</f>
        <v>Kjell Thorsrudhagen</v>
      </c>
      <c r="H62" s="5">
        <v>158</v>
      </c>
      <c r="I62" s="18"/>
      <c r="J62" s="5">
        <v>201</v>
      </c>
      <c r="K62" s="7">
        <f>SUM(H62:J62)</f>
        <v>359</v>
      </c>
      <c r="L62" s="40"/>
      <c r="M62" s="47" t="str">
        <f>IF(N59="Normo Slipestasjon",'Tellere og summer'!$A$3,IF(N59="Glamox",'Tellere og summer'!$A$13,IF(N59="Molde Kommune",'Tellere og summer'!$A$23,IF(N59="Rørlegger 1",'Tellere og summer'!$A$33,IF(N59="TietoEVRY",'Tellere og summer'!$A$43,IF(N59="Danielsen å i",'Tellere og summer'!$A$53,IF(N59="Panorama Turkeys",'Tellere og summer'!$A$63,IF(N59="Team Fuglset",'Tellere og summer'!$A$73,IF(N59="Istad Strikers",'Tellere og summer'!$A$83,IF(N59="Ytre Bowlinglag",'Tellere og summer'!$A$93,"NA"))))))))))</f>
        <v>Paul Boyle</v>
      </c>
      <c r="N62" s="5">
        <v>154</v>
      </c>
      <c r="O62" s="18">
        <v>222</v>
      </c>
      <c r="P62" s="5">
        <v>188</v>
      </c>
      <c r="Q62" s="7">
        <f>SUM(N62:P62)</f>
        <v>564</v>
      </c>
      <c r="R62" s="27"/>
      <c r="S62" s="47" t="str">
        <f>IF(T59="Normo Slipestasjon",'Tellere og summer'!$A$3,IF(T59="Glamox",'Tellere og summer'!$A$13,IF(T59="Molde Kommune",'Tellere og summer'!$A$23,IF(T59="Rørlegger 1",'Tellere og summer'!$A$33,IF(T59="TietoEVRY",'Tellere og summer'!$A$43,IF(T59="Danielsen å i",'Tellere og summer'!$A$53,IF(T59="Panorama Turkeys",'Tellere og summer'!$A$63,IF(T59="Team Fuglset",'Tellere og summer'!$A$73,IF(T59="Istad Strikers",'Tellere og summer'!$A$83,IF(T59="Ytre Bowlinglag",'Tellere og summer'!$A$93,"NA"))))))))))</f>
        <v>Arnfinn Lange</v>
      </c>
      <c r="T62" s="5">
        <v>97</v>
      </c>
      <c r="U62" s="18">
        <v>105</v>
      </c>
      <c r="V62" s="5">
        <v>178</v>
      </c>
      <c r="W62" s="7">
        <f>SUM(T62:V62)</f>
        <v>380</v>
      </c>
      <c r="X62" s="40"/>
      <c r="Y62" s="47" t="str">
        <f>IF(Z59="Normo Slipestasjon",'Tellere og summer'!$A$3,IF(Z59="Glamox",'Tellere og summer'!$A$13,IF(Z59="Molde Kommune",'Tellere og summer'!$A$23,IF(Z59="Rørlegger 1",'Tellere og summer'!$A$33,IF(Z59="TietoEVRY",'Tellere og summer'!$A$43,IF(Z59="Danielsen å i",'Tellere og summer'!$A$53,IF(Z59="Panorama Turkeys",'Tellere og summer'!$A$63,IF(Z59="Team Fuglset",'Tellere og summer'!$A$73,IF(Z59="Istad Strikers",'Tellere og summer'!$A$83,IF(Z59="Ytre Bowlinglag",'Tellere og summer'!$A$93,"NA"))))))))))</f>
        <v>Svein Erik Jenset</v>
      </c>
      <c r="Z62" s="5"/>
      <c r="AA62" s="18"/>
      <c r="AB62" s="5"/>
      <c r="AC62" s="7">
        <f>SUM(Z62:AB62)</f>
        <v>0</v>
      </c>
      <c r="AD62" s="27"/>
      <c r="AE62" s="47" t="str">
        <f>IF(AF59="Normo Slipestasjon",'Tellere og summer'!$A$3,IF(AF59="Glamox",'Tellere og summer'!$A$13,IF(AF59="Molde Kommune",'Tellere og summer'!$A$23,IF(AF59="Rørlegger 1",'Tellere og summer'!$A$33,IF(AF59="TietoEVRY",'Tellere og summer'!$A$43,IF(AF59="Danielsen å i",'Tellere og summer'!$A$53,IF(AF59="Panorama Turkeys",'Tellere og summer'!$A$63,IF(AF59="Team Fuglset",'Tellere og summer'!$A$73,IF(AF59="Istad Strikers",'Tellere og summer'!$A$83,IF(AF59="Ytre Bowlinglag",'Tellere og summer'!$A$93,"NA"))))))))))</f>
        <v>Martin Aarø</v>
      </c>
      <c r="AF62" s="5">
        <v>208</v>
      </c>
      <c r="AG62" s="18">
        <v>140</v>
      </c>
      <c r="AH62" s="5">
        <v>149</v>
      </c>
      <c r="AI62" s="7">
        <f>SUM(AF62:AH62)</f>
        <v>497</v>
      </c>
      <c r="AJ62" s="40"/>
      <c r="AK62" s="47" t="str">
        <f>IF(AL59="Normo Slipestasjon",'Tellere og summer'!$A$3,IF(AL59="Glamox",'Tellere og summer'!$A$13,IF(AL59="Molde Kommune",'Tellere og summer'!$A$23,IF(AL59="Rørlegger 1",'Tellere og summer'!$A$33,IF(AL59="TietoEVRY",'Tellere og summer'!$A$43,IF(AL59="Danielsen å i",'Tellere og summer'!$A$53,IF(AL59="Panorama Turkeys",'Tellere og summer'!$A$63,IF(AL59="Team Fuglset",'Tellere og summer'!$A$73,IF(AL59="Istad Strikers",'Tellere og summer'!$A$83,IF(AL59="Ytre Bowlinglag",'Tellere og summer'!$A$93,"NA"))))))))))</f>
        <v>Gerd Norunn Nygård</v>
      </c>
      <c r="AL62" s="5">
        <v>130</v>
      </c>
      <c r="AM62" s="18">
        <v>183</v>
      </c>
      <c r="AN62" s="5">
        <v>129</v>
      </c>
      <c r="AO62" s="7">
        <f>SUM(AL62:AN62)</f>
        <v>442</v>
      </c>
      <c r="AP62" s="27"/>
      <c r="AQ62" s="47" t="str">
        <f>IF(AR59="Normo Slipestasjon",'Tellere og summer'!$A$3,IF(AR59="Glamox",'Tellere og summer'!$A$13,IF(AR59="Molde Kommune",'Tellere og summer'!$A$23,IF(AR59="Rørlegger 1",'Tellere og summer'!$A$33,IF(AR59="TietoEVRY",'Tellere og summer'!$A$43,IF(AR59="Danielsen å i",'Tellere og summer'!$A$53,IF(AR59="Panorama Turkeys",'Tellere og summer'!$A$63,IF(AR59="Team Fuglset",'Tellere og summer'!$A$73,IF(AR59="Istad Strikers",'Tellere og summer'!$A$83,IF(AR59="Ytre Bowlinglag",'Tellere og summer'!$A$93,"NA"))))))))))</f>
        <v>Sten-Morten Kjørsvik</v>
      </c>
      <c r="AR62" s="5">
        <v>142</v>
      </c>
      <c r="AS62" s="18">
        <v>185</v>
      </c>
      <c r="AT62" s="5">
        <v>123</v>
      </c>
      <c r="AU62" s="7">
        <f>SUM(AR62:AT62)</f>
        <v>450</v>
      </c>
      <c r="AV62" s="40"/>
      <c r="AW62" s="47" t="str">
        <f>IF(AX59="Normo Slipestasjon",'Tellere og summer'!$A$3,IF(AX59="Glamox",'Tellere og summer'!$A$13,IF(AX59="Molde Kommune",'Tellere og summer'!$A$23,IF(AX59="Rørlegger 1",'Tellere og summer'!$A$33,IF(AX59="TietoEVRY",'Tellere og summer'!$A$43,IF(AX59="Danielsen å i",'Tellere og summer'!$A$53,IF(AX59="Panorama Turkeys",'Tellere og summer'!$A$63,IF(AX59="Team Fuglset",'Tellere og summer'!$A$73,IF(AX59="Istad Strikers",'Tellere og summer'!$A$83,IF(AX59="Ytre Bowlinglag",'Tellere og summer'!$A$93,"NA"))))))))))</f>
        <v>Amund Vaagen</v>
      </c>
      <c r="AX62" s="5"/>
      <c r="AY62" s="18"/>
      <c r="AZ62" s="5"/>
      <c r="BA62" s="7">
        <f>SUM(AX62:AZ62)</f>
        <v>0</v>
      </c>
      <c r="BB62" s="27"/>
      <c r="BC62" s="47" t="str">
        <f>IF(BD59="Normo Slipestasjon",'Tellere og summer'!$A$3,IF(BD59="Glamox",'Tellere og summer'!$A$13,IF(BD59="Molde Kommune",'Tellere og summer'!$A$23,IF(BD59="Rørlegger 1",'Tellere og summer'!$A$33,IF(BD59="TietoEVRY",'Tellere og summer'!$A$43,IF(BD59="Danielsen å i",'Tellere og summer'!$A$53,IF(BD59="Panorama Turkeys",'Tellere og summer'!$A$63,IF(BD59="Team Fuglset",'Tellere og summer'!$A$73,IF(BD59="Istad Strikers",'Tellere og summer'!$A$83,IF(BD59="Ytre Bowlinglag",'Tellere og summer'!$A$93,"NA"))))))))))</f>
        <v>Arne Ytterhaug</v>
      </c>
      <c r="BD62" s="5"/>
      <c r="BE62" s="18"/>
      <c r="BF62" s="5"/>
      <c r="BG62" s="7">
        <f>SUM(BD62:BF62)</f>
        <v>0</v>
      </c>
    </row>
    <row r="63" spans="1:59">
      <c r="A63" s="47" t="str">
        <f>IF(B59="Normo Slipestasjon",'Tellere og summer'!$A$4,IF(B59="Glamox",'Tellere og summer'!$A$14,IF(B59="Molde Kommune",'Tellere og summer'!$A$24,IF(B59="Rørlegger 1",'Tellere og summer'!$A$34,IF(B59="TietoEVRY",'Tellere og summer'!$A$44,IF(B59="Danielsen å i",'Tellere og summer'!$A$54,IF(B59="Panorama Turkeys",'Tellere og summer'!$A$64,IF(B59="Team Fuglset",'Tellere og summer'!$A$74,IF(B59="Istad Strikers",'Tellere og summer'!$A$84,IF(B59="Ytre Bowlinglag",'Tellere og summer'!$A$94,"NA"))))))))))</f>
        <v>Tormod Kleppe</v>
      </c>
      <c r="B63" s="8"/>
      <c r="C63" s="19"/>
      <c r="D63" s="8"/>
      <c r="E63" s="10">
        <f t="shared" ref="E63:E69" si="30">SUM(B63:D63)</f>
        <v>0</v>
      </c>
      <c r="F63" s="27"/>
      <c r="G63" s="47" t="str">
        <f>IF(H59="Normo Slipestasjon",'Tellere og summer'!$A$4,IF(H59="Glamox",'Tellere og summer'!$A$14,IF(H59="Molde Kommune",'Tellere og summer'!$A$24,IF(H59="Rørlegger 1",'Tellere og summer'!$A$34,IF(H59="TietoEVRY",'Tellere og summer'!$A$44,IF(H59="Danielsen å i",'Tellere og summer'!$A$54,IF(H59="Panorama Turkeys",'Tellere og summer'!$A$64,IF(H59="Team Fuglset",'Tellere og summer'!$A$74,IF(H59="Istad Strikers",'Tellere og summer'!$A$84,IF(H59="Ytre Bowlinglag",'Tellere og summer'!$A$94,"NA"))))))))))</f>
        <v>Alhild Danielsen</v>
      </c>
      <c r="H63" s="8">
        <v>177</v>
      </c>
      <c r="I63" s="19">
        <v>172</v>
      </c>
      <c r="J63" s="8"/>
      <c r="K63" s="10">
        <f t="shared" ref="K63:K69" si="31">SUM(H63:J63)</f>
        <v>349</v>
      </c>
      <c r="L63" s="40"/>
      <c r="M63" s="47" t="str">
        <f>IF(N59="Normo Slipestasjon",'Tellere og summer'!$A$4,IF(N59="Glamox",'Tellere og summer'!$A$14,IF(N59="Molde Kommune",'Tellere og summer'!$A$24,IF(N59="Rørlegger 1",'Tellere og summer'!$A$34,IF(N59="TietoEVRY",'Tellere og summer'!$A$44,IF(N59="Danielsen å i",'Tellere og summer'!$A$54,IF(N59="Panorama Turkeys",'Tellere og summer'!$A$64,IF(N59="Team Fuglset",'Tellere og summer'!$A$74,IF(N59="Istad Strikers",'Tellere og summer'!$A$84,IF(N59="Ytre Bowlinglag",'Tellere og summer'!$A$94,"NA"))))))))))</f>
        <v>Rikard Nerland</v>
      </c>
      <c r="N63" s="8">
        <v>157</v>
      </c>
      <c r="O63" s="19">
        <v>247</v>
      </c>
      <c r="P63" s="8">
        <v>277</v>
      </c>
      <c r="Q63" s="10">
        <f t="shared" ref="Q63:Q69" si="32">SUM(N63:P63)</f>
        <v>681</v>
      </c>
      <c r="R63" s="27"/>
      <c r="S63" s="47" t="str">
        <f>IF(T59="Normo Slipestasjon",'Tellere og summer'!$A$4,IF(T59="Glamox",'Tellere og summer'!$A$14,IF(T59="Molde Kommune",'Tellere og summer'!$A$24,IF(T59="Rørlegger 1",'Tellere og summer'!$A$34,IF(T59="TietoEVRY",'Tellere og summer'!$A$44,IF(T59="Danielsen å i",'Tellere og summer'!$A$54,IF(T59="Panorama Turkeys",'Tellere og summer'!$A$64,IF(T59="Team Fuglset",'Tellere og summer'!$A$74,IF(T59="Istad Strikers",'Tellere og summer'!$A$84,IF(T59="Ytre Bowlinglag",'Tellere og summer'!$A$94,"NA"))))))))))</f>
        <v>Billy Williams</v>
      </c>
      <c r="T63" s="8"/>
      <c r="U63" s="19"/>
      <c r="V63" s="8"/>
      <c r="W63" s="10">
        <f t="shared" ref="W63:W69" si="33">SUM(T63:V63)</f>
        <v>0</v>
      </c>
      <c r="X63" s="40"/>
      <c r="Y63" s="47" t="str">
        <f>IF(Z59="Normo Slipestasjon",'Tellere og summer'!$A$4,IF(Z59="Glamox",'Tellere og summer'!$A$14,IF(Z59="Molde Kommune",'Tellere og summer'!$A$24,IF(Z59="Rørlegger 1",'Tellere og summer'!$A$34,IF(Z59="TietoEVRY",'Tellere og summer'!$A$44,IF(Z59="Danielsen å i",'Tellere og summer'!$A$54,IF(Z59="Panorama Turkeys",'Tellere og summer'!$A$64,IF(Z59="Team Fuglset",'Tellere og summer'!$A$74,IF(Z59="Istad Strikers",'Tellere og summer'!$A$84,IF(Z59="Ytre Bowlinglag",'Tellere og summer'!$A$94,"NA"))))))))))</f>
        <v>Øystein Lervik</v>
      </c>
      <c r="Z63" s="8"/>
      <c r="AA63" s="19"/>
      <c r="AB63" s="8"/>
      <c r="AC63" s="10">
        <f t="shared" ref="AC63:AC69" si="34">SUM(Z63:AB63)</f>
        <v>0</v>
      </c>
      <c r="AD63" s="27"/>
      <c r="AE63" s="47" t="str">
        <f>IF(AF59="Normo Slipestasjon",'Tellere og summer'!$A$4,IF(AF59="Glamox",'Tellere og summer'!$A$14,IF(AF59="Molde Kommune",'Tellere og summer'!$A$24,IF(AF59="Rørlegger 1",'Tellere og summer'!$A$34,IF(AF59="TietoEVRY",'Tellere og summer'!$A$44,IF(AF59="Danielsen å i",'Tellere og summer'!$A$54,IF(AF59="Panorama Turkeys",'Tellere og summer'!$A$64,IF(AF59="Team Fuglset",'Tellere og summer'!$A$74,IF(AF59="Istad Strikers",'Tellere og summer'!$A$84,IF(AF59="Ytre Bowlinglag",'Tellere og summer'!$A$94,"NA"))))))))))</f>
        <v>Jamie Sagstuen</v>
      </c>
      <c r="AF63" s="8">
        <v>139</v>
      </c>
      <c r="AG63" s="19"/>
      <c r="AH63" s="8"/>
      <c r="AI63" s="10">
        <f t="shared" ref="AI63:AI69" si="35">SUM(AF63:AH63)</f>
        <v>139</v>
      </c>
      <c r="AJ63" s="40"/>
      <c r="AK63" s="47" t="str">
        <f>IF(AL59="Normo Slipestasjon",'Tellere og summer'!$A$4,IF(AL59="Glamox",'Tellere og summer'!$A$14,IF(AL59="Molde Kommune",'Tellere og summer'!$A$24,IF(AL59="Rørlegger 1",'Tellere og summer'!$A$34,IF(AL59="TietoEVRY",'Tellere og summer'!$A$44,IF(AL59="Danielsen å i",'Tellere og summer'!$A$54,IF(AL59="Panorama Turkeys",'Tellere og summer'!$A$64,IF(AL59="Team Fuglset",'Tellere og summer'!$A$74,IF(AL59="Istad Strikers",'Tellere og summer'!$A$84,IF(AL59="Ytre Bowlinglag",'Tellere og summer'!$A$94,"NA"))))))))))</f>
        <v>Ole Østigård</v>
      </c>
      <c r="AL63" s="8">
        <v>173</v>
      </c>
      <c r="AM63" s="19">
        <v>154</v>
      </c>
      <c r="AN63" s="8">
        <v>179</v>
      </c>
      <c r="AO63" s="10">
        <f t="shared" ref="AO63:AO69" si="36">SUM(AL63:AN63)</f>
        <v>506</v>
      </c>
      <c r="AP63" s="27"/>
      <c r="AQ63" s="47" t="str">
        <f>IF(AR59="Normo Slipestasjon",'Tellere og summer'!$A$4,IF(AR59="Glamox",'Tellere og summer'!$A$14,IF(AR59="Molde Kommune",'Tellere og summer'!$A$24,IF(AR59="Rørlegger 1",'Tellere og summer'!$A$34,IF(AR59="TietoEVRY",'Tellere og summer'!$A$44,IF(AR59="Danielsen å i",'Tellere og summer'!$A$54,IF(AR59="Panorama Turkeys",'Tellere og summer'!$A$64,IF(AR59="Team Fuglset",'Tellere og summer'!$A$74,IF(AR59="Istad Strikers",'Tellere og summer'!$A$84,IF(AR59="Ytre Bowlinglag",'Tellere og summer'!$A$94,"NA"))))))))))</f>
        <v>Lars Brian Taylor</v>
      </c>
      <c r="AR63" s="8"/>
      <c r="AS63" s="19"/>
      <c r="AT63" s="8"/>
      <c r="AU63" s="10">
        <f t="shared" ref="AU63:AU69" si="37">SUM(AR63:AT63)</f>
        <v>0</v>
      </c>
      <c r="AV63" s="40"/>
      <c r="AW63" s="47" t="str">
        <f>IF(AX59="Normo Slipestasjon",'Tellere og summer'!$A$4,IF(AX59="Glamox",'Tellere og summer'!$A$14,IF(AX59="Molde Kommune",'Tellere og summer'!$A$24,IF(AX59="Rørlegger 1",'Tellere og summer'!$A$34,IF(AX59="TietoEVRY",'Tellere og summer'!$A$44,IF(AX59="Danielsen å i",'Tellere og summer'!$A$54,IF(AX59="Panorama Turkeys",'Tellere og summer'!$A$64,IF(AX59="Team Fuglset",'Tellere og summer'!$A$74,IF(AX59="Istad Strikers",'Tellere og summer'!$A$84,IF(AX59="Ytre Bowlinglag",'Tellere og summer'!$A$94,"NA"))))))))))</f>
        <v>Halvor Vaagen</v>
      </c>
      <c r="AX63" s="8">
        <v>140</v>
      </c>
      <c r="AY63" s="19">
        <v>171</v>
      </c>
      <c r="AZ63" s="8">
        <v>136</v>
      </c>
      <c r="BA63" s="10">
        <f t="shared" ref="BA63:BA69" si="38">SUM(AX63:AZ63)</f>
        <v>447</v>
      </c>
      <c r="BB63" s="27"/>
      <c r="BC63" s="47" t="str">
        <f>IF(BD59="Normo Slipestasjon",'Tellere og summer'!$A$4,IF(BD59="Glamox",'Tellere og summer'!$A$14,IF(BD59="Molde Kommune",'Tellere og summer'!$A$24,IF(BD59="Rørlegger 1",'Tellere og summer'!$A$34,IF(BD59="TietoEVRY",'Tellere og summer'!$A$44,IF(BD59="Danielsen å i",'Tellere og summer'!$A$54,IF(BD59="Panorama Turkeys",'Tellere og summer'!$A$64,IF(BD59="Team Fuglset",'Tellere og summer'!$A$74,IF(BD59="Istad Strikers",'Tellere og summer'!$A$84,IF(BD59="Ytre Bowlinglag",'Tellere og summer'!$A$94,"NA"))))))))))</f>
        <v>Magne Farstadvoll</v>
      </c>
      <c r="BD63" s="8">
        <v>175</v>
      </c>
      <c r="BE63" s="19">
        <v>134</v>
      </c>
      <c r="BF63" s="8">
        <v>164</v>
      </c>
      <c r="BG63" s="10">
        <f t="shared" ref="BG63:BG69" si="39">SUM(BD63:BF63)</f>
        <v>473</v>
      </c>
    </row>
    <row r="64" spans="1:59">
      <c r="A64" s="47" t="str">
        <f>IF(B59="Normo Slipestasjon",'Tellere og summer'!$A$5,IF(B59="Glamox",'Tellere og summer'!$A$15,IF(B59="Molde Kommune",'Tellere og summer'!$A$25,IF(B59="Rørlegger 1",'Tellere og summer'!$A$35,IF(B59="TietoEVRY",'Tellere og summer'!$A$45,IF(B59="Danielsen å i",'Tellere og summer'!$A$55,IF(B59="Panorama Turkeys",'Tellere og summer'!$A$65,IF(B59="Team Fuglset",'Tellere og summer'!$A$75,IF(B59="Istad Strikers",'Tellere og summer'!$A$85,IF(B59="Ytre Bowlinglag",'Tellere og summer'!$A$95,"NA"))))))))))</f>
        <v>Tor Åge Langås</v>
      </c>
      <c r="B64" s="8">
        <v>128</v>
      </c>
      <c r="C64" s="19">
        <v>143</v>
      </c>
      <c r="D64" s="8">
        <v>112</v>
      </c>
      <c r="E64" s="10">
        <f t="shared" si="30"/>
        <v>383</v>
      </c>
      <c r="F64" s="27"/>
      <c r="G64" s="47" t="str">
        <f>IF(H59="Normo Slipestasjon",'Tellere og summer'!$A$5,IF(H59="Glamox",'Tellere og summer'!$A$15,IF(H59="Molde Kommune",'Tellere og summer'!$A$25,IF(H59="Rørlegger 1",'Tellere og summer'!$A$35,IF(H59="TietoEVRY",'Tellere og summer'!$A$45,IF(H59="Danielsen å i",'Tellere og summer'!$A$55,IF(H59="Panorama Turkeys",'Tellere og summer'!$A$65,IF(H59="Team Fuglset",'Tellere og summer'!$A$75,IF(H59="Istad Strikers",'Tellere og summer'!$A$85,IF(H59="Ytre Bowlinglag",'Tellere og summer'!$A$95,"NA"))))))))))</f>
        <v>Grethe Danielsen</v>
      </c>
      <c r="H64" s="8">
        <v>183</v>
      </c>
      <c r="I64" s="19">
        <v>191</v>
      </c>
      <c r="J64" s="8">
        <v>169</v>
      </c>
      <c r="K64" s="10">
        <f t="shared" si="31"/>
        <v>543</v>
      </c>
      <c r="L64" s="40"/>
      <c r="M64" s="47" t="str">
        <f>IF(N59="Normo Slipestasjon",'Tellere og summer'!$A$5,IF(N59="Glamox",'Tellere og summer'!$A$15,IF(N59="Molde Kommune",'Tellere og summer'!$A$25,IF(N59="Rørlegger 1",'Tellere og summer'!$A$35,IF(N59="TietoEVRY",'Tellere og summer'!$A$45,IF(N59="Danielsen å i",'Tellere og summer'!$A$55,IF(N59="Panorama Turkeys",'Tellere og summer'!$A$65,IF(N59="Team Fuglset",'Tellere og summer'!$A$75,IF(N59="Istad Strikers",'Tellere og summer'!$A$85,IF(N59="Ytre Bowlinglag",'Tellere og summer'!$A$95,"NA"))))))))))</f>
        <v>Christian Pascal</v>
      </c>
      <c r="N64" s="8">
        <v>226</v>
      </c>
      <c r="O64" s="19">
        <v>202</v>
      </c>
      <c r="P64" s="8">
        <v>173</v>
      </c>
      <c r="Q64" s="10">
        <f t="shared" si="32"/>
        <v>601</v>
      </c>
      <c r="R64" s="27"/>
      <c r="S64" s="47" t="str">
        <f>IF(T59="Normo Slipestasjon",'Tellere og summer'!$A$5,IF(T59="Glamox",'Tellere og summer'!$A$15,IF(T59="Molde Kommune",'Tellere og summer'!$A$25,IF(T59="Rørlegger 1",'Tellere og summer'!$A$35,IF(T59="TietoEVRY",'Tellere og summer'!$A$45,IF(T59="Danielsen å i",'Tellere og summer'!$A$55,IF(T59="Panorama Turkeys",'Tellere og summer'!$A$65,IF(T59="Team Fuglset",'Tellere og summer'!$A$75,IF(T59="Istad Strikers",'Tellere og summer'!$A$85,IF(T59="Ytre Bowlinglag",'Tellere og summer'!$A$95,"NA"))))))))))</f>
        <v>Arild Gujord</v>
      </c>
      <c r="T64" s="8">
        <v>156</v>
      </c>
      <c r="U64" s="19">
        <v>139</v>
      </c>
      <c r="V64" s="8">
        <v>142</v>
      </c>
      <c r="W64" s="10">
        <f t="shared" si="33"/>
        <v>437</v>
      </c>
      <c r="X64" s="40"/>
      <c r="Y64" s="47" t="str">
        <f>IF(Z59="Normo Slipestasjon",'Tellere og summer'!$A$5,IF(Z59="Glamox",'Tellere og summer'!$A$15,IF(Z59="Molde Kommune",'Tellere og summer'!$A$25,IF(Z59="Rørlegger 1",'Tellere og summer'!$A$35,IF(Z59="TietoEVRY",'Tellere og summer'!$A$45,IF(Z59="Danielsen å i",'Tellere og summer'!$A$55,IF(Z59="Panorama Turkeys",'Tellere og summer'!$A$65,IF(Z59="Team Fuglset",'Tellere og summer'!$A$75,IF(Z59="Istad Strikers",'Tellere og summer'!$A$85,IF(Z59="Ytre Bowlinglag",'Tellere og summer'!$A$95,"NA"))))))))))</f>
        <v>Vidar Lervik</v>
      </c>
      <c r="Z64" s="8"/>
      <c r="AA64" s="19"/>
      <c r="AB64" s="8"/>
      <c r="AC64" s="10">
        <f t="shared" si="34"/>
        <v>0</v>
      </c>
      <c r="AD64" s="27"/>
      <c r="AE64" s="47" t="str">
        <f>IF(AF59="Normo Slipestasjon",'Tellere og summer'!$A$5,IF(AF59="Glamox",'Tellere og summer'!$A$15,IF(AF59="Molde Kommune",'Tellere og summer'!$A$25,IF(AF59="Rørlegger 1",'Tellere og summer'!$A$35,IF(AF59="TietoEVRY",'Tellere og summer'!$A$45,IF(AF59="Danielsen å i",'Tellere og summer'!$A$55,IF(AF59="Panorama Turkeys",'Tellere og summer'!$A$65,IF(AF59="Team Fuglset",'Tellere og summer'!$A$75,IF(AF59="Istad Strikers",'Tellere og summer'!$A$85,IF(AF59="Ytre Bowlinglag",'Tellere og summer'!$A$95,"NA"))))))))))</f>
        <v>Martin Gikling &amp; Evy</v>
      </c>
      <c r="AF64" s="8"/>
      <c r="AG64" s="19"/>
      <c r="AH64" s="8"/>
      <c r="AI64" s="10">
        <f t="shared" si="35"/>
        <v>0</v>
      </c>
      <c r="AJ64" s="40"/>
      <c r="AK64" s="47" t="str">
        <f>IF(AL59="Normo Slipestasjon",'Tellere og summer'!$A$5,IF(AL59="Glamox",'Tellere og summer'!$A$15,IF(AL59="Molde Kommune",'Tellere og summer'!$A$25,IF(AL59="Rørlegger 1",'Tellere og summer'!$A$35,IF(AL59="TietoEVRY",'Tellere og summer'!$A$45,IF(AL59="Danielsen å i",'Tellere og summer'!$A$55,IF(AL59="Panorama Turkeys",'Tellere og summer'!$A$65,IF(AL59="Team Fuglset",'Tellere og summer'!$A$75,IF(AL59="Istad Strikers",'Tellere og summer'!$A$85,IF(AL59="Ytre Bowlinglag",'Tellere og summer'!$A$95,"NA"))))))))))</f>
        <v>Tone Nygård Nilsen</v>
      </c>
      <c r="AL64" s="8">
        <v>139</v>
      </c>
      <c r="AM64" s="19">
        <v>156</v>
      </c>
      <c r="AN64" s="8">
        <v>141</v>
      </c>
      <c r="AO64" s="10">
        <f t="shared" si="36"/>
        <v>436</v>
      </c>
      <c r="AP64" s="27"/>
      <c r="AQ64" s="47" t="str">
        <f>IF(AR59="Normo Slipestasjon",'Tellere og summer'!$A$5,IF(AR59="Glamox",'Tellere og summer'!$A$15,IF(AR59="Molde Kommune",'Tellere og summer'!$A$25,IF(AR59="Rørlegger 1",'Tellere og summer'!$A$35,IF(AR59="TietoEVRY",'Tellere og summer'!$A$45,IF(AR59="Danielsen å i",'Tellere og summer'!$A$55,IF(AR59="Panorama Turkeys",'Tellere og summer'!$A$65,IF(AR59="Team Fuglset",'Tellere og summer'!$A$75,IF(AR59="Istad Strikers",'Tellere og summer'!$A$85,IF(AR59="Ytre Bowlinglag",'Tellere og summer'!$A$95,"NA"))))))))))</f>
        <v>Ole Morten Aarø</v>
      </c>
      <c r="AR64" s="8"/>
      <c r="AS64" s="19"/>
      <c r="AT64" s="8"/>
      <c r="AU64" s="10">
        <f t="shared" si="37"/>
        <v>0</v>
      </c>
      <c r="AV64" s="40"/>
      <c r="AW64" s="47" t="str">
        <f>IF(AX59="Normo Slipestasjon",'Tellere og summer'!$A$5,IF(AX59="Glamox",'Tellere og summer'!$A$15,IF(AX59="Molde Kommune",'Tellere og summer'!$A$25,IF(AX59="Rørlegger 1",'Tellere og summer'!$A$35,IF(AX59="TietoEVRY",'Tellere og summer'!$A$45,IF(AX59="Danielsen å i",'Tellere og summer'!$A$55,IF(AX59="Panorama Turkeys",'Tellere og summer'!$A$65,IF(AX59="Team Fuglset",'Tellere og summer'!$A$75,IF(AX59="Istad Strikers",'Tellere og summer'!$A$85,IF(AX59="Ytre Bowlinglag",'Tellere og summer'!$A$95,"NA"))))))))))</f>
        <v>Jarle Endreplass</v>
      </c>
      <c r="AX64" s="8">
        <v>139</v>
      </c>
      <c r="AY64" s="19">
        <v>170</v>
      </c>
      <c r="AZ64" s="8">
        <v>164</v>
      </c>
      <c r="BA64" s="10">
        <f t="shared" si="38"/>
        <v>473</v>
      </c>
      <c r="BB64" s="27"/>
      <c r="BC64" s="47" t="str">
        <f>IF(BD59="Normo Slipestasjon",'Tellere og summer'!$A$5,IF(BD59="Glamox",'Tellere og summer'!$A$15,IF(BD59="Molde Kommune",'Tellere og summer'!$A$25,IF(BD59="Rørlegger 1",'Tellere og summer'!$A$35,IF(BD59="TietoEVRY",'Tellere og summer'!$A$45,IF(BD59="Danielsen å i",'Tellere og summer'!$A$55,IF(BD59="Panorama Turkeys",'Tellere og summer'!$A$65,IF(BD59="Team Fuglset",'Tellere og summer'!$A$75,IF(BD59="Istad Strikers",'Tellere og summer'!$A$85,IF(BD59="Ytre Bowlinglag",'Tellere og summer'!$A$95,"NA"))))))))))</f>
        <v>Jan Kjetil Holberg Sandnes</v>
      </c>
      <c r="BD64" s="8">
        <v>82</v>
      </c>
      <c r="BE64" s="19">
        <v>95</v>
      </c>
      <c r="BF64" s="8">
        <v>105</v>
      </c>
      <c r="BG64" s="10">
        <f t="shared" si="39"/>
        <v>282</v>
      </c>
    </row>
    <row r="65" spans="1:59">
      <c r="A65" s="47" t="str">
        <f>IF(B59="Normo Slipestasjon",'Tellere og summer'!$A$6,IF(B59="Glamox",'Tellere og summer'!$A$16,IF(B59="Molde Kommune",'Tellere og summer'!$A$26,IF(B59="Rørlegger 1",'Tellere og summer'!$A$36,IF(B59="TietoEVRY",'Tellere og summer'!$A$46,IF(B59="Danielsen å i",'Tellere og summer'!$A$56,IF(B59="Panorama Turkeys",'Tellere og summer'!$A$66,IF(B59="Team Fuglset",'Tellere og summer'!$A$76,IF(B59="Istad Strikers",'Tellere og summer'!$A$86,IF(B59="Ytre Bowlinglag",'Tellere og summer'!$A$96,"NA"))))))))))</f>
        <v>Thor Bolsønes</v>
      </c>
      <c r="B65" s="8">
        <v>94</v>
      </c>
      <c r="C65" s="19">
        <v>113</v>
      </c>
      <c r="D65" s="8">
        <v>169</v>
      </c>
      <c r="E65" s="10">
        <f t="shared" si="30"/>
        <v>376</v>
      </c>
      <c r="F65" s="27"/>
      <c r="G65" s="47" t="str">
        <f>IF(H59="Normo Slipestasjon",'Tellere og summer'!$A$6,IF(H59="Glamox",'Tellere og summer'!$A$16,IF(H59="Molde Kommune",'Tellere og summer'!$A$26,IF(H59="Rørlegger 1",'Tellere og summer'!$A$36,IF(H59="TietoEVRY",'Tellere og summer'!$A$46,IF(H59="Danielsen å i",'Tellere og summer'!$A$56,IF(H59="Panorama Turkeys",'Tellere og summer'!$A$66,IF(H59="Team Fuglset",'Tellere og summer'!$A$76,IF(H59="Istad Strikers",'Tellere og summer'!$A$86,IF(H59="Ytre Bowlinglag",'Tellere og summer'!$A$96,"NA"))))))))))</f>
        <v>Irene T. Danielsen</v>
      </c>
      <c r="H65" s="8"/>
      <c r="I65" s="19">
        <v>178</v>
      </c>
      <c r="J65" s="8">
        <v>176</v>
      </c>
      <c r="K65" s="10">
        <f t="shared" si="31"/>
        <v>354</v>
      </c>
      <c r="L65" s="40"/>
      <c r="M65" s="47" t="str">
        <f>IF(N59="Normo Slipestasjon",'Tellere og summer'!$A$6,IF(N59="Glamox",'Tellere og summer'!$A$16,IF(N59="Molde Kommune",'Tellere og summer'!$A$26,IF(N59="Rørlegger 1",'Tellere og summer'!$A$36,IF(N59="TietoEVRY",'Tellere og summer'!$A$46,IF(N59="Danielsen å i",'Tellere og summer'!$A$56,IF(N59="Panorama Turkeys",'Tellere og summer'!$A$66,IF(N59="Team Fuglset",'Tellere og summer'!$A$76,IF(N59="Istad Strikers",'Tellere og summer'!$A$86,IF(N59="Ytre Bowlinglag",'Tellere og summer'!$A$96,"NA"))))))))))</f>
        <v>Odd Øyvind Fjørtoft</v>
      </c>
      <c r="N65" s="8"/>
      <c r="O65" s="19"/>
      <c r="P65" s="8"/>
      <c r="Q65" s="10">
        <f t="shared" si="32"/>
        <v>0</v>
      </c>
      <c r="R65" s="27"/>
      <c r="S65" s="47" t="str">
        <f>IF(T59="Normo Slipestasjon",'Tellere og summer'!$A$6,IF(T59="Glamox",'Tellere og summer'!$A$16,IF(T59="Molde Kommune",'Tellere og summer'!$A$26,IF(T59="Rørlegger 1",'Tellere og summer'!$A$36,IF(T59="TietoEVRY",'Tellere og summer'!$A$46,IF(T59="Danielsen å i",'Tellere og summer'!$A$56,IF(T59="Panorama Turkeys",'Tellere og summer'!$A$66,IF(T59="Team Fuglset",'Tellere og summer'!$A$76,IF(T59="Istad Strikers",'Tellere og summer'!$A$86,IF(T59="Ytre Bowlinglag",'Tellere og summer'!$A$96,"NA"))))))))))</f>
        <v>Kristian Røstberg</v>
      </c>
      <c r="T65" s="8">
        <v>122</v>
      </c>
      <c r="U65" s="19">
        <v>116</v>
      </c>
      <c r="V65" s="8">
        <v>123</v>
      </c>
      <c r="W65" s="10">
        <f t="shared" si="33"/>
        <v>361</v>
      </c>
      <c r="X65" s="40"/>
      <c r="Y65" s="47" t="str">
        <f>IF(Z59="Normo Slipestasjon",'Tellere og summer'!$A$6,IF(Z59="Glamox",'Tellere og summer'!$A$16,IF(Z59="Molde Kommune",'Tellere og summer'!$A$26,IF(Z59="Rørlegger 1",'Tellere og summer'!$A$36,IF(Z59="TietoEVRY",'Tellere og summer'!$A$46,IF(Z59="Danielsen å i",'Tellere og summer'!$A$56,IF(Z59="Panorama Turkeys",'Tellere og summer'!$A$66,IF(Z59="Team Fuglset",'Tellere og summer'!$A$76,IF(Z59="Istad Strikers",'Tellere og summer'!$A$86,IF(Z59="Ytre Bowlinglag",'Tellere og summer'!$A$96,"NA"))))))))))</f>
        <v>Svein Johan Hauge</v>
      </c>
      <c r="Z65" s="8"/>
      <c r="AA65" s="19"/>
      <c r="AB65" s="8"/>
      <c r="AC65" s="10">
        <f t="shared" si="34"/>
        <v>0</v>
      </c>
      <c r="AD65" s="27"/>
      <c r="AE65" s="47" t="str">
        <f>IF(AF59="Normo Slipestasjon",'Tellere og summer'!$A$6,IF(AF59="Glamox",'Tellere og summer'!$A$16,IF(AF59="Molde Kommune",'Tellere og summer'!$A$26,IF(AF59="Rørlegger 1",'Tellere og summer'!$A$36,IF(AF59="TietoEVRY",'Tellere og summer'!$A$46,IF(AF59="Danielsen å i",'Tellere og summer'!$A$56,IF(AF59="Panorama Turkeys",'Tellere og summer'!$A$66,IF(AF59="Team Fuglset",'Tellere og summer'!$A$76,IF(AF59="Istad Strikers",'Tellere og summer'!$A$86,IF(AF59="Ytre Bowlinglag",'Tellere og summer'!$A$96,"NA"))))))))))</f>
        <v>Jacob Lyche</v>
      </c>
      <c r="AF65" s="8"/>
      <c r="AG65" s="19">
        <v>77</v>
      </c>
      <c r="AH65" s="8">
        <v>147</v>
      </c>
      <c r="AI65" s="10">
        <f t="shared" si="35"/>
        <v>224</v>
      </c>
      <c r="AJ65" s="40"/>
      <c r="AK65" s="47" t="str">
        <f>IF(AL59="Normo Slipestasjon",'Tellere og summer'!$A$6,IF(AL59="Glamox",'Tellere og summer'!$A$16,IF(AL59="Molde Kommune",'Tellere og summer'!$A$26,IF(AL59="Rørlegger 1",'Tellere og summer'!$A$36,IF(AL59="TietoEVRY",'Tellere og summer'!$A$46,IF(AL59="Danielsen å i",'Tellere og summer'!$A$56,IF(AL59="Panorama Turkeys",'Tellere og summer'!$A$66,IF(AL59="Team Fuglset",'Tellere og summer'!$A$76,IF(AL59="Istad Strikers",'Tellere og summer'!$A$86,IF(AL59="Ytre Bowlinglag",'Tellere og summer'!$A$96,"NA"))))))))))</f>
        <v>Arild Bryhn</v>
      </c>
      <c r="AL65" s="8"/>
      <c r="AM65" s="19"/>
      <c r="AN65" s="8"/>
      <c r="AO65" s="10">
        <f t="shared" si="36"/>
        <v>0</v>
      </c>
      <c r="AP65" s="27"/>
      <c r="AQ65" s="47" t="str">
        <f>IF(AR59="Normo Slipestasjon",'Tellere og summer'!$A$6,IF(AR59="Glamox",'Tellere og summer'!$A$16,IF(AR59="Molde Kommune",'Tellere og summer'!$A$26,IF(AR59="Rørlegger 1",'Tellere og summer'!$A$36,IF(AR59="TietoEVRY",'Tellere og summer'!$A$46,IF(AR59="Danielsen å i",'Tellere og summer'!$A$56,IF(AR59="Panorama Turkeys",'Tellere og summer'!$A$66,IF(AR59="Team Fuglset",'Tellere og summer'!$A$76,IF(AR59="Istad Strikers",'Tellere og summer'!$A$86,IF(AR59="Ytre Bowlinglag",'Tellere og summer'!$A$96,"NA"))))))))))</f>
        <v>Svein Gussiås</v>
      </c>
      <c r="AR65" s="8"/>
      <c r="AS65" s="19"/>
      <c r="AT65" s="8"/>
      <c r="AU65" s="10">
        <f t="shared" si="37"/>
        <v>0</v>
      </c>
      <c r="AV65" s="40"/>
      <c r="AW65" s="47" t="str">
        <f>IF(AX59="Normo Slipestasjon",'Tellere og summer'!$A$6,IF(AX59="Glamox",'Tellere og summer'!$A$16,IF(AX59="Molde Kommune",'Tellere og summer'!$A$26,IF(AX59="Rørlegger 1",'Tellere og summer'!$A$36,IF(AX59="TietoEVRY",'Tellere og summer'!$A$46,IF(AX59="Danielsen å i",'Tellere og summer'!$A$56,IF(AX59="Panorama Turkeys",'Tellere og summer'!$A$66,IF(AX59="Team Fuglset",'Tellere og summer'!$A$76,IF(AX59="Istad Strikers",'Tellere og summer'!$A$86,IF(AX59="Ytre Bowlinglag",'Tellere og summer'!$A$96,"NA"))))))))))</f>
        <v>Geir Gjelsten</v>
      </c>
      <c r="AX65" s="8"/>
      <c r="AY65" s="19"/>
      <c r="AZ65" s="8"/>
      <c r="BA65" s="10">
        <f t="shared" si="38"/>
        <v>0</v>
      </c>
      <c r="BB65" s="27"/>
      <c r="BC65" s="47" t="str">
        <f>IF(BD59="Normo Slipestasjon",'Tellere og summer'!$A$6,IF(BD59="Glamox",'Tellere og summer'!$A$16,IF(BD59="Molde Kommune",'Tellere og summer'!$A$26,IF(BD59="Rørlegger 1",'Tellere og summer'!$A$36,IF(BD59="TietoEVRY",'Tellere og summer'!$A$46,IF(BD59="Danielsen å i",'Tellere og summer'!$A$56,IF(BD59="Panorama Turkeys",'Tellere og summer'!$A$66,IF(BD59="Team Fuglset",'Tellere og summer'!$A$76,IF(BD59="Istad Strikers",'Tellere og summer'!$A$86,IF(BD59="Ytre Bowlinglag",'Tellere og summer'!$A$96,"NA"))))))))))</f>
        <v>Sindre Aure</v>
      </c>
      <c r="BD65" s="8">
        <v>100</v>
      </c>
      <c r="BE65" s="19">
        <v>129</v>
      </c>
      <c r="BF65" s="8">
        <v>106</v>
      </c>
      <c r="BG65" s="10">
        <f t="shared" si="39"/>
        <v>335</v>
      </c>
    </row>
    <row r="66" spans="1:59">
      <c r="A66" s="47">
        <f>IF(B59="Normo Slipestasjon",'Tellere og summer'!$A$7,IF(B59="Glamox",'Tellere og summer'!$A$17,IF(B59="Molde Kommune",'Tellere og summer'!$A$27,IF(B59="Rørlegger 1",'Tellere og summer'!$A$37,IF(B59="TietoEVRY",'Tellere og summer'!$A$47,IF(B59="Danielsen å i",'Tellere og summer'!$A$57,IF(B59="Panorama Turkeys",'Tellere og summer'!$A$67,IF(B59="Team Fuglset",'Tellere og summer'!$A$77,IF(B59="Istad Strikers",'Tellere og summer'!$A$87,IF(B59="Ytre Bowlinglag",'Tellere og summer'!$A$97,"NA"))))))))))</f>
        <v>0</v>
      </c>
      <c r="B66" s="8"/>
      <c r="C66" s="19"/>
      <c r="D66" s="8"/>
      <c r="E66" s="10">
        <f t="shared" si="30"/>
        <v>0</v>
      </c>
      <c r="F66" s="27"/>
      <c r="G66" s="47">
        <f>IF(H59="Normo Slipestasjon",'Tellere og summer'!$A$7,IF(H59="Glamox",'Tellere og summer'!$A$17,IF(H59="Molde Kommune",'Tellere og summer'!$A$27,IF(H59="Rørlegger 1",'Tellere og summer'!$A$37,IF(H59="TietoEVRY",'Tellere og summer'!$A$47,IF(H59="Danielsen å i",'Tellere og summer'!$A$57,IF(H59="Panorama Turkeys",'Tellere og summer'!$A$67,IF(H59="Team Fuglset",'Tellere og summer'!$A$77,IF(H59="Istad Strikers",'Tellere og summer'!$A$87,IF(H59="Ytre Bowlinglag",'Tellere og summer'!$A$97,"NA"))))))))))</f>
        <v>0</v>
      </c>
      <c r="H66" s="8"/>
      <c r="I66" s="19"/>
      <c r="J66" s="8"/>
      <c r="K66" s="10">
        <f t="shared" si="31"/>
        <v>0</v>
      </c>
      <c r="L66" s="40"/>
      <c r="M66" s="47" t="str">
        <f>IF(N59="Normo Slipestasjon",'Tellere og summer'!$A$7,IF(N59="Glamox",'Tellere og summer'!$A$17,IF(N59="Molde Kommune",'Tellere og summer'!$A$27,IF(N59="Rørlegger 1",'Tellere og summer'!$A$37,IF(N59="TietoEVRY",'Tellere og summer'!$A$47,IF(N59="Danielsen å i",'Tellere og summer'!$A$57,IF(N59="Panorama Turkeys",'Tellere og summer'!$A$67,IF(N59="Team Fuglset",'Tellere og summer'!$A$77,IF(N59="Istad Strikers",'Tellere og summer'!$A$87,IF(N59="Ytre Bowlinglag",'Tellere og summer'!$A$97,"NA"))))))))))</f>
        <v>Erik Hoel</v>
      </c>
      <c r="N66" s="8"/>
      <c r="O66" s="19"/>
      <c r="P66" s="8"/>
      <c r="Q66" s="10">
        <f t="shared" si="32"/>
        <v>0</v>
      </c>
      <c r="R66" s="27"/>
      <c r="S66" s="47" t="str">
        <f>IF(T59="Normo Slipestasjon",'Tellere og summer'!$A$7,IF(T59="Glamox",'Tellere og summer'!$A$17,IF(T59="Molde Kommune",'Tellere og summer'!$A$27,IF(T59="Rørlegger 1",'Tellere og summer'!$A$37,IF(T59="TietoEVRY",'Tellere og summer'!$A$47,IF(T59="Danielsen å i",'Tellere og summer'!$A$57,IF(T59="Panorama Turkeys",'Tellere og summer'!$A$67,IF(T59="Team Fuglset",'Tellere og summer'!$A$77,IF(T59="Istad Strikers",'Tellere og summer'!$A$87,IF(T59="Ytre Bowlinglag",'Tellere og summer'!$A$97,"NA"))))))))))</f>
        <v>Pål Aslaksen</v>
      </c>
      <c r="T66" s="8"/>
      <c r="U66" s="19"/>
      <c r="V66" s="8"/>
      <c r="W66" s="10">
        <f t="shared" si="33"/>
        <v>0</v>
      </c>
      <c r="X66" s="40"/>
      <c r="Y66" s="47" t="str">
        <f>IF(Z59="Normo Slipestasjon",'Tellere og summer'!$A$7,IF(Z59="Glamox",'Tellere og summer'!$A$17,IF(Z59="Molde Kommune",'Tellere og summer'!$A$27,IF(Z59="Rørlegger 1",'Tellere og summer'!$A$37,IF(Z59="TietoEVRY",'Tellere og summer'!$A$47,IF(Z59="Danielsen å i",'Tellere og summer'!$A$57,IF(Z59="Panorama Turkeys",'Tellere og summer'!$A$67,IF(Z59="Team Fuglset",'Tellere og summer'!$A$77,IF(Z59="Istad Strikers",'Tellere og summer'!$A$87,IF(Z59="Ytre Bowlinglag",'Tellere og summer'!$A$97,"NA"))))))))))</f>
        <v>Arnfinn Løntjern</v>
      </c>
      <c r="Z66" s="8"/>
      <c r="AA66" s="19"/>
      <c r="AB66" s="8"/>
      <c r="AC66" s="10">
        <f t="shared" si="34"/>
        <v>0</v>
      </c>
      <c r="AD66" s="27"/>
      <c r="AE66" s="47" t="str">
        <f>IF(AF59="Normo Slipestasjon",'Tellere og summer'!$A$7,IF(AF59="Glamox",'Tellere og summer'!$A$17,IF(AF59="Molde Kommune",'Tellere og summer'!$A$27,IF(AF59="Rørlegger 1",'Tellere og summer'!$A$37,IF(AF59="TietoEVRY",'Tellere og summer'!$A$47,IF(AF59="Danielsen å i",'Tellere og summer'!$A$57,IF(AF59="Panorama Turkeys",'Tellere og summer'!$A$67,IF(AF59="Team Fuglset",'Tellere og summer'!$A$77,IF(AF59="Istad Strikers",'Tellere og summer'!$A$87,IF(AF59="Ytre Bowlinglag",'Tellere og summer'!$A$97,"NA"))))))))))</f>
        <v>Niklas Sevland</v>
      </c>
      <c r="AF66" s="8">
        <v>155</v>
      </c>
      <c r="AG66" s="19">
        <v>137</v>
      </c>
      <c r="AH66" s="8">
        <v>156</v>
      </c>
      <c r="AI66" s="10">
        <f t="shared" si="35"/>
        <v>448</v>
      </c>
      <c r="AJ66" s="40"/>
      <c r="AK66" s="47" t="str">
        <f>IF(AL59="Normo Slipestasjon",'Tellere og summer'!$A$7,IF(AL59="Glamox",'Tellere og summer'!$A$17,IF(AL59="Molde Kommune",'Tellere og summer'!$A$27,IF(AL59="Rørlegger 1",'Tellere og summer'!$A$37,IF(AL59="TietoEVRY",'Tellere og summer'!$A$47,IF(AL59="Danielsen å i",'Tellere og summer'!$A$57,IF(AL59="Panorama Turkeys",'Tellere og summer'!$A$67,IF(AL59="Team Fuglset",'Tellere og summer'!$A$77,IF(AL59="Istad Strikers",'Tellere og summer'!$A$87,IF(AL59="Ytre Bowlinglag",'Tellere og summer'!$A$97,"NA"))))))))))</f>
        <v>Mette Jane Holand</v>
      </c>
      <c r="AL66" s="8"/>
      <c r="AM66" s="19"/>
      <c r="AN66" s="8"/>
      <c r="AO66" s="10">
        <f t="shared" si="36"/>
        <v>0</v>
      </c>
      <c r="AP66" s="27"/>
      <c r="AQ66" s="47" t="str">
        <f>IF(AR59="Normo Slipestasjon",'Tellere og summer'!$A$7,IF(AR59="Glamox",'Tellere og summer'!$A$17,IF(AR59="Molde Kommune",'Tellere og summer'!$A$27,IF(AR59="Rørlegger 1",'Tellere og summer'!$A$37,IF(AR59="TietoEVRY",'Tellere og summer'!$A$47,IF(AR59="Danielsen å i",'Tellere og summer'!$A$57,IF(AR59="Panorama Turkeys",'Tellere og summer'!$A$67,IF(AR59="Team Fuglset",'Tellere og summer'!$A$77,IF(AR59="Istad Strikers",'Tellere og summer'!$A$87,IF(AR59="Ytre Bowlinglag",'Tellere og summer'!$A$97,"NA"))))))))))</f>
        <v>Preben Solem</v>
      </c>
      <c r="AR66" s="8">
        <v>143</v>
      </c>
      <c r="AS66" s="19">
        <v>144</v>
      </c>
      <c r="AT66" s="8">
        <v>165</v>
      </c>
      <c r="AU66" s="10">
        <f t="shared" si="37"/>
        <v>452</v>
      </c>
      <c r="AV66" s="40"/>
      <c r="AW66" s="47" t="str">
        <f>IF(AX59="Normo Slipestasjon",'Tellere og summer'!$A$7,IF(AX59="Glamox",'Tellere og summer'!$A$17,IF(AX59="Molde Kommune",'Tellere og summer'!$A$27,IF(AX59="Rørlegger 1",'Tellere og summer'!$A$37,IF(AX59="TietoEVRY",'Tellere og summer'!$A$47,IF(AX59="Danielsen å i",'Tellere og summer'!$A$57,IF(AX59="Panorama Turkeys",'Tellere og summer'!$A$67,IF(AX59="Team Fuglset",'Tellere og summer'!$A$77,IF(AX59="Istad Strikers",'Tellere og summer'!$A$87,IF(AX59="Ytre Bowlinglag",'Tellere og summer'!$A$97,"NA"))))))))))</f>
        <v>Steinar Småge</v>
      </c>
      <c r="AX66" s="8">
        <v>137</v>
      </c>
      <c r="AY66" s="19">
        <v>162</v>
      </c>
      <c r="AZ66" s="8">
        <v>121</v>
      </c>
      <c r="BA66" s="10">
        <f t="shared" si="38"/>
        <v>420</v>
      </c>
      <c r="BB66" s="27"/>
      <c r="BC66" s="47" t="str">
        <f>IF(BD59="Normo Slipestasjon",'Tellere og summer'!$A$7,IF(BD59="Glamox",'Tellere og summer'!$A$17,IF(BD59="Molde Kommune",'Tellere og summer'!$A$27,IF(BD59="Rørlegger 1",'Tellere og summer'!$A$37,IF(BD59="TietoEVRY",'Tellere og summer'!$A$47,IF(BD59="Danielsen å i",'Tellere og summer'!$A$57,IF(BD59="Panorama Turkeys",'Tellere og summer'!$A$67,IF(BD59="Team Fuglset",'Tellere og summer'!$A$77,IF(BD59="Istad Strikers",'Tellere og summer'!$A$87,IF(BD59="Ytre Bowlinglag",'Tellere og summer'!$A$97,"NA"))))))))))</f>
        <v>Frode Lothe</v>
      </c>
      <c r="BD66" s="8"/>
      <c r="BE66" s="19"/>
      <c r="BF66" s="8"/>
      <c r="BG66" s="10">
        <f t="shared" si="39"/>
        <v>0</v>
      </c>
    </row>
    <row r="67" spans="1:59">
      <c r="A67" s="47">
        <f>IF(B59="Normo Slipestasjon",'Tellere og summer'!$A$8,IF(B59="Glamox",'Tellere og summer'!$A$18,IF(B59="Molde Kommune",'Tellere og summer'!$A$28,IF(B59="Rørlegger 1",'Tellere og summer'!$A$38,IF(B59="TietoEVRY",'Tellere og summer'!$A$48,IF(B59="Danielsen å i",'Tellere og summer'!$A$58,IF(B59="Panorama Turkeys",'Tellere og summer'!$A$68,IF(B59="Team Fuglset",'Tellere og summer'!$A$78,IF(B59="Istad Strikers",'Tellere og summer'!$A$88,IF(B59="Ytre Bowlinglag",'Tellere og summer'!$A$98,"NA"))))))))))</f>
        <v>0</v>
      </c>
      <c r="B67" s="8"/>
      <c r="C67" s="19"/>
      <c r="D67" s="8"/>
      <c r="E67" s="10">
        <f t="shared" si="30"/>
        <v>0</v>
      </c>
      <c r="F67" s="27"/>
      <c r="G67" s="47">
        <f>IF(H59="Normo Slipestasjon",'Tellere og summer'!$A$8,IF(H59="Glamox",'Tellere og summer'!$A$18,IF(H59="Molde Kommune",'Tellere og summer'!$A$28,IF(H59="Rørlegger 1",'Tellere og summer'!$A$38,IF(H59="TietoEVRY",'Tellere og summer'!$A$48,IF(H59="Danielsen å i",'Tellere og summer'!$A$58,IF(H59="Panorama Turkeys",'Tellere og summer'!$A$68,IF(H59="Team Fuglset",'Tellere og summer'!$A$78,IF(H59="Istad Strikers",'Tellere og summer'!$A$88,IF(H59="Ytre Bowlinglag",'Tellere og summer'!$A$98,"NA"))))))))))</f>
        <v>0</v>
      </c>
      <c r="H67" s="8"/>
      <c r="I67" s="19"/>
      <c r="J67" s="8"/>
      <c r="K67" s="10">
        <f t="shared" si="31"/>
        <v>0</v>
      </c>
      <c r="L67" s="40"/>
      <c r="M67" s="47">
        <f>IF(N59="Normo Slipestasjon",'Tellere og summer'!$A$8,IF(N59="Glamox",'Tellere og summer'!$A$18,IF(N59="Molde Kommune",'Tellere og summer'!$A$28,IF(N59="Rørlegger 1",'Tellere og summer'!$A$38,IF(N59="TietoEVRY",'Tellere og summer'!$A$48,IF(N59="Danielsen å i",'Tellere og summer'!$A$58,IF(N59="Panorama Turkeys",'Tellere og summer'!$A$68,IF(N59="Team Fuglset",'Tellere og summer'!$A$78,IF(N59="Istad Strikers",'Tellere og summer'!$A$88,IF(N59="Ytre Bowlinglag",'Tellere og summer'!$A$98,"NA"))))))))))</f>
        <v>0</v>
      </c>
      <c r="N67" s="8"/>
      <c r="O67" s="19"/>
      <c r="P67" s="8"/>
      <c r="Q67" s="10">
        <f t="shared" si="32"/>
        <v>0</v>
      </c>
      <c r="R67" s="27"/>
      <c r="S67" s="47" t="str">
        <f>IF(T59="Normo Slipestasjon",'Tellere og summer'!$A$8,IF(T59="Glamox",'Tellere og summer'!$A$18,IF(T59="Molde Kommune",'Tellere og summer'!$A$28,IF(T59="Rørlegger 1",'Tellere og summer'!$A$38,IF(T59="TietoEVRY",'Tellere og summer'!$A$48,IF(T59="Danielsen å i",'Tellere og summer'!$A$58,IF(T59="Panorama Turkeys",'Tellere og summer'!$A$68,IF(T59="Team Fuglset",'Tellere og summer'!$A$78,IF(T59="Istad Strikers",'Tellere og summer'!$A$88,IF(T59="Ytre Bowlinglag",'Tellere og summer'!$A$98,"NA"))))))))))</f>
        <v>Stian Teistholmen</v>
      </c>
      <c r="T67" s="8"/>
      <c r="U67" s="19"/>
      <c r="V67" s="8"/>
      <c r="W67" s="10">
        <f t="shared" si="33"/>
        <v>0</v>
      </c>
      <c r="X67" s="40"/>
      <c r="Y67" s="47" t="str">
        <f>IF(Z59="Normo Slipestasjon",'Tellere og summer'!$A$8,IF(Z59="Glamox",'Tellere og summer'!$A$18,IF(Z59="Molde Kommune",'Tellere og summer'!$A$28,IF(Z59="Rørlegger 1",'Tellere og summer'!$A$38,IF(Z59="TietoEVRY",'Tellere og summer'!$A$48,IF(Z59="Danielsen å i",'Tellere og summer'!$A$58,IF(Z59="Panorama Turkeys",'Tellere og summer'!$A$68,IF(Z59="Team Fuglset",'Tellere og summer'!$A$78,IF(Z59="Istad Strikers",'Tellere og summer'!$A$88,IF(Z59="Ytre Bowlinglag",'Tellere og summer'!$A$98,"NA"))))))))))</f>
        <v>Kjetil Oterholm</v>
      </c>
      <c r="Z67" s="8"/>
      <c r="AA67" s="19"/>
      <c r="AB67" s="8"/>
      <c r="AC67" s="10">
        <f t="shared" si="34"/>
        <v>0</v>
      </c>
      <c r="AD67" s="27"/>
      <c r="AE67" s="47" t="str">
        <f>IF(AF59="Normo Slipestasjon",'Tellere og summer'!$A$8,IF(AF59="Glamox",'Tellere og summer'!$A$18,IF(AF59="Molde Kommune",'Tellere og summer'!$A$28,IF(AF59="Rørlegger 1",'Tellere og summer'!$A$38,IF(AF59="TietoEVRY",'Tellere og summer'!$A$48,IF(AF59="Danielsen å i",'Tellere og summer'!$A$58,IF(AF59="Panorama Turkeys",'Tellere og summer'!$A$68,IF(AF59="Team Fuglset",'Tellere og summer'!$A$78,IF(AF59="Istad Strikers",'Tellere og summer'!$A$88,IF(AF59="Ytre Bowlinglag",'Tellere og summer'!$A$98,"NA"))))))))))</f>
        <v>Morten Strøm</v>
      </c>
      <c r="AF67" s="8"/>
      <c r="AG67" s="19"/>
      <c r="AH67" s="8"/>
      <c r="AI67" s="10">
        <f t="shared" si="35"/>
        <v>0</v>
      </c>
      <c r="AJ67" s="40"/>
      <c r="AK67" s="47">
        <f>IF(AL59="Normo Slipestasjon",'Tellere og summer'!$A$8,IF(AL59="Glamox",'Tellere og summer'!$A$18,IF(AL59="Molde Kommune",'Tellere og summer'!$A$28,IF(AL59="Rørlegger 1",'Tellere og summer'!$A$38,IF(AL59="TietoEVRY",'Tellere og summer'!$A$48,IF(AL59="Danielsen å i",'Tellere og summer'!$A$58,IF(AL59="Panorama Turkeys",'Tellere og summer'!$A$68,IF(AL59="Team Fuglset",'Tellere og summer'!$A$78,IF(AL59="Istad Strikers",'Tellere og summer'!$A$88,IF(AL59="Ytre Bowlinglag",'Tellere og summer'!$A$98,"NA"))))))))))</f>
        <v>0</v>
      </c>
      <c r="AL67" s="8"/>
      <c r="AM67" s="19"/>
      <c r="AN67" s="8"/>
      <c r="AO67" s="10">
        <f t="shared" si="36"/>
        <v>0</v>
      </c>
      <c r="AP67" s="27"/>
      <c r="AQ67" s="47" t="str">
        <f>IF(AR59="Normo Slipestasjon",'Tellere og summer'!$A$8,IF(AR59="Glamox",'Tellere og summer'!$A$18,IF(AR59="Molde Kommune",'Tellere og summer'!$A$28,IF(AR59="Rørlegger 1",'Tellere og summer'!$A$38,IF(AR59="TietoEVRY",'Tellere og summer'!$A$48,IF(AR59="Danielsen å i",'Tellere og summer'!$A$58,IF(AR59="Panorama Turkeys",'Tellere og summer'!$A$68,IF(AR59="Team Fuglset",'Tellere og summer'!$A$78,IF(AR59="Istad Strikers",'Tellere og summer'!$A$88,IF(AR59="Ytre Bowlinglag",'Tellere og summer'!$A$98,"NA"))))))))))</f>
        <v>Bjørn Einar Myklebust</v>
      </c>
      <c r="AR67" s="8">
        <v>142</v>
      </c>
      <c r="AS67" s="19">
        <v>185</v>
      </c>
      <c r="AT67" s="8">
        <v>123</v>
      </c>
      <c r="AU67" s="10">
        <f t="shared" si="37"/>
        <v>450</v>
      </c>
      <c r="AV67" s="40"/>
      <c r="AW67" s="47">
        <f>IF(AX59="Normo Slipestasjon",'Tellere og summer'!$A$8,IF(AX59="Glamox",'Tellere og summer'!$A$18,IF(AX59="Molde Kommune",'Tellere og summer'!$A$28,IF(AX59="Rørlegger 1",'Tellere og summer'!$A$38,IF(AX59="TietoEVRY",'Tellere og summer'!$A$48,IF(AX59="Danielsen å i",'Tellere og summer'!$A$58,IF(AX59="Panorama Turkeys",'Tellere og summer'!$A$68,IF(AX59="Team Fuglset",'Tellere og summer'!$A$78,IF(AX59="Istad Strikers",'Tellere og summer'!$A$88,IF(AX59="Ytre Bowlinglag",'Tellere og summer'!$A$98,"NA"))))))))))</f>
        <v>0</v>
      </c>
      <c r="AX67" s="8"/>
      <c r="AY67" s="19"/>
      <c r="AZ67" s="8"/>
      <c r="BA67" s="10">
        <f t="shared" si="38"/>
        <v>0</v>
      </c>
      <c r="BB67" s="27"/>
      <c r="BC67" s="47" t="str">
        <f>IF(BD59="Normo Slipestasjon",'Tellere og summer'!$A$8,IF(BD59="Glamox",'Tellere og summer'!$A$18,IF(BD59="Molde Kommune",'Tellere og summer'!$A$28,IF(BD59="Rørlegger 1",'Tellere og summer'!$A$38,IF(BD59="TietoEVRY",'Tellere og summer'!$A$48,IF(BD59="Danielsen å i",'Tellere og summer'!$A$58,IF(BD59="Panorama Turkeys",'Tellere og summer'!$A$68,IF(BD59="Team Fuglset",'Tellere og summer'!$A$78,IF(BD59="Istad Strikers",'Tellere og summer'!$A$88,IF(BD59="Ytre Bowlinglag",'Tellere og summer'!$A$98,"NA"))))))))))</f>
        <v>Tonje og Joakim Risnes</v>
      </c>
      <c r="BD67" s="8"/>
      <c r="BE67" s="19"/>
      <c r="BF67" s="8"/>
      <c r="BG67" s="10">
        <f t="shared" si="39"/>
        <v>0</v>
      </c>
    </row>
    <row r="68" spans="1:59">
      <c r="A68" s="47">
        <f>IF(B59="Normo Slipestasjon",'Tellere og summer'!$A$9,IF(B59="Glamox",'Tellere og summer'!$A$19,IF(B59="Molde Kommune",'Tellere og summer'!$A$29,IF(B59="Rørlegger 1",'Tellere og summer'!$A$39,IF(B59="TietoEVRY",'Tellere og summer'!$A$49,IF(B59="Danielsen å i",'Tellere og summer'!$A$59,IF(B59="Panorama Turkeys",'Tellere og summer'!$A$69,IF(B59="Team Fuglset",'Tellere og summer'!$A$79,IF(B59="Istad Strikers",'Tellere og summer'!$A$89,IF(B59="Ytre Bowlinglag",'Tellere og summer'!$A$99,"NA"))))))))))</f>
        <v>0</v>
      </c>
      <c r="B68" s="8"/>
      <c r="C68" s="19"/>
      <c r="D68" s="8"/>
      <c r="E68" s="10">
        <f t="shared" si="30"/>
        <v>0</v>
      </c>
      <c r="F68" s="27"/>
      <c r="G68" s="47">
        <f>IF(H59="Normo Slipestasjon",'Tellere og summer'!$A$9,IF(H59="Glamox",'Tellere og summer'!$A$19,IF(H59="Molde Kommune",'Tellere og summer'!$A$29,IF(H59="Rørlegger 1",'Tellere og summer'!$A$39,IF(H59="TietoEVRY",'Tellere og summer'!$A$49,IF(H59="Danielsen å i",'Tellere og summer'!$A$59,IF(H59="Panorama Turkeys",'Tellere og summer'!$A$69,IF(H59="Team Fuglset",'Tellere og summer'!$A$79,IF(H59="Istad Strikers",'Tellere og summer'!$A$89,IF(H59="Ytre Bowlinglag",'Tellere og summer'!$A$99,"NA"))))))))))</f>
        <v>0</v>
      </c>
      <c r="H68" s="8"/>
      <c r="I68" s="19"/>
      <c r="J68" s="8"/>
      <c r="K68" s="10">
        <f t="shared" si="31"/>
        <v>0</v>
      </c>
      <c r="L68" s="40"/>
      <c r="M68" s="47">
        <f>IF(N59="Normo Slipestasjon",'Tellere og summer'!$A$9,IF(N59="Glamox",'Tellere og summer'!$A$19,IF(N59="Molde Kommune",'Tellere og summer'!$A$29,IF(N59="Rørlegger 1",'Tellere og summer'!$A$39,IF(N59="TietoEVRY",'Tellere og summer'!$A$49,IF(N59="Danielsen å i",'Tellere og summer'!$A$59,IF(N59="Panorama Turkeys",'Tellere og summer'!$A$69,IF(N59="Team Fuglset",'Tellere og summer'!$A$79,IF(N59="Istad Strikers",'Tellere og summer'!$A$89,IF(N59="Ytre Bowlinglag",'Tellere og summer'!$A$99,"NA"))))))))))</f>
        <v>0</v>
      </c>
      <c r="N68" s="8"/>
      <c r="O68" s="19"/>
      <c r="P68" s="8"/>
      <c r="Q68" s="10">
        <f t="shared" si="32"/>
        <v>0</v>
      </c>
      <c r="R68" s="27"/>
      <c r="S68" s="47" t="str">
        <f>IF(T59="Normo Slipestasjon",'Tellere og summer'!$A$9,IF(T59="Glamox",'Tellere og summer'!$A$19,IF(T59="Molde Kommune",'Tellere og summer'!$A$29,IF(T59="Rørlegger 1",'Tellere og summer'!$A$39,IF(T59="TietoEVRY",'Tellere og summer'!$A$49,IF(T59="Danielsen å i",'Tellere og summer'!$A$59,IF(T59="Panorama Turkeys",'Tellere og summer'!$A$69,IF(T59="Team Fuglset",'Tellere og summer'!$A$79,IF(T59="Istad Strikers",'Tellere og summer'!$A$89,IF(T59="Ytre Bowlinglag",'Tellere og summer'!$A$99,"NA"))))))))))</f>
        <v>For mange spillere</v>
      </c>
      <c r="T68" s="8"/>
      <c r="U68" s="19"/>
      <c r="V68" s="8"/>
      <c r="W68" s="10">
        <f t="shared" si="33"/>
        <v>0</v>
      </c>
      <c r="X68" s="40"/>
      <c r="Y68" s="47" t="str">
        <f>IF(Z59="Normo Slipestasjon",'Tellere og summer'!$A$9,IF(Z59="Glamox",'Tellere og summer'!$A$19,IF(Z59="Molde Kommune",'Tellere og summer'!$A$29,IF(Z59="Rørlegger 1",'Tellere og summer'!$A$39,IF(Z59="TietoEVRY",'Tellere og summer'!$A$49,IF(Z59="Danielsen å i",'Tellere og summer'!$A$59,IF(Z59="Panorama Turkeys",'Tellere og summer'!$A$69,IF(Z59="Team Fuglset",'Tellere og summer'!$A$79,IF(Z59="Istad Strikers",'Tellere og summer'!$A$89,IF(Z59="Ytre Bowlinglag",'Tellere og summer'!$A$99,"NA"))))))))))</f>
        <v>Mohammed Abdalgoder</v>
      </c>
      <c r="Z68" s="8"/>
      <c r="AA68" s="19"/>
      <c r="AB68" s="8"/>
      <c r="AC68" s="10">
        <f t="shared" si="34"/>
        <v>0</v>
      </c>
      <c r="AD68" s="27"/>
      <c r="AE68" s="47" t="str">
        <f>IF(AF59="Normo Slipestasjon",'Tellere og summer'!$A$9,IF(AF59="Glamox",'Tellere og summer'!$A$19,IF(AF59="Molde Kommune",'Tellere og summer'!$A$29,IF(AF59="Rørlegger 1",'Tellere og summer'!$A$39,IF(AF59="TietoEVRY",'Tellere og summer'!$A$49,IF(AF59="Danielsen å i",'Tellere og summer'!$A$59,IF(AF59="Panorama Turkeys",'Tellere og summer'!$A$69,IF(AF59="Team Fuglset",'Tellere og summer'!$A$79,IF(AF59="Istad Strikers",'Tellere og summer'!$A$89,IF(AF59="Ytre Bowlinglag",'Tellere og summer'!$A$99,"NA"))))))))))</f>
        <v>Simen K. Roaldsøy</v>
      </c>
      <c r="AF68" s="8"/>
      <c r="AG68" s="19"/>
      <c r="AH68" s="8"/>
      <c r="AI68" s="10">
        <f t="shared" si="35"/>
        <v>0</v>
      </c>
      <c r="AJ68" s="40"/>
      <c r="AK68" s="47">
        <f>IF(AL59="Normo Slipestasjon",'Tellere og summer'!$A$9,IF(AL59="Glamox",'Tellere og summer'!$A$19,IF(AL59="Molde Kommune",'Tellere og summer'!$A$29,IF(AL59="Rørlegger 1",'Tellere og summer'!$A$39,IF(AL59="TietoEVRY",'Tellere og summer'!$A$49,IF(AL59="Danielsen å i",'Tellere og summer'!$A$59,IF(AL59="Panorama Turkeys",'Tellere og summer'!$A$69,IF(AL59="Team Fuglset",'Tellere og summer'!$A$79,IF(AL59="Istad Strikers",'Tellere og summer'!$A$89,IF(AL59="Ytre Bowlinglag",'Tellere og summer'!$A$99,"NA"))))))))))</f>
        <v>0</v>
      </c>
      <c r="AL68" s="8"/>
      <c r="AM68" s="19"/>
      <c r="AN68" s="8"/>
      <c r="AO68" s="10">
        <f t="shared" si="36"/>
        <v>0</v>
      </c>
      <c r="AP68" s="27"/>
      <c r="AQ68" s="47">
        <f>IF(AR59="Normo Slipestasjon",'Tellere og summer'!$A$9,IF(AR59="Glamox",'Tellere og summer'!$A$19,IF(AR59="Molde Kommune",'Tellere og summer'!$A$29,IF(AR59="Rørlegger 1",'Tellere og summer'!$A$39,IF(AR59="TietoEVRY",'Tellere og summer'!$A$49,IF(AR59="Danielsen å i",'Tellere og summer'!$A$59,IF(AR59="Panorama Turkeys",'Tellere og summer'!$A$69,IF(AR59="Team Fuglset",'Tellere og summer'!$A$79,IF(AR59="Istad Strikers",'Tellere og summer'!$A$89,IF(AR59="Ytre Bowlinglag",'Tellere og summer'!$A$99,"NA"))))))))))</f>
        <v>0</v>
      </c>
      <c r="AR68" s="8"/>
      <c r="AS68" s="19"/>
      <c r="AT68" s="8"/>
      <c r="AU68" s="10">
        <f t="shared" si="37"/>
        <v>0</v>
      </c>
      <c r="AV68" s="40"/>
      <c r="AW68" s="47">
        <f>IF(AX59="Normo Slipestasjon",'Tellere og summer'!$A$9,IF(AX59="Glamox",'Tellere og summer'!$A$19,IF(AX59="Molde Kommune",'Tellere og summer'!$A$29,IF(AX59="Rørlegger 1",'Tellere og summer'!$A$39,IF(AX59="TietoEVRY",'Tellere og summer'!$A$49,IF(AX59="Danielsen å i",'Tellere og summer'!$A$59,IF(AX59="Panorama Turkeys",'Tellere og summer'!$A$69,IF(AX59="Team Fuglset",'Tellere og summer'!$A$79,IF(AX59="Istad Strikers",'Tellere og summer'!$A$89,IF(AX59="Ytre Bowlinglag",'Tellere og summer'!$A$99,"NA"))))))))))</f>
        <v>0</v>
      </c>
      <c r="AX68" s="8"/>
      <c r="AY68" s="19"/>
      <c r="AZ68" s="8"/>
      <c r="BA68" s="10">
        <f t="shared" si="38"/>
        <v>0</v>
      </c>
      <c r="BB68" s="27"/>
      <c r="BC68" s="47" t="str">
        <f>IF(BD59="Normo Slipestasjon",'Tellere og summer'!$A$9,IF(BD59="Glamox",'Tellere og summer'!$A$19,IF(BD59="Molde Kommune",'Tellere og summer'!$A$29,IF(BD59="Rørlegger 1",'Tellere og summer'!$A$39,IF(BD59="TietoEVRY",'Tellere og summer'!$A$49,IF(BD59="Danielsen å i",'Tellere og summer'!$A$59,IF(BD59="Panorama Turkeys",'Tellere og summer'!$A$69,IF(BD59="Team Fuglset",'Tellere og summer'!$A$79,IF(BD59="Istad Strikers",'Tellere og summer'!$A$89,IF(BD59="Ytre Bowlinglag",'Tellere og summer'!$A$99,"NA"))))))))))</f>
        <v>Cato Holen og Mats Larsen</v>
      </c>
      <c r="BD68" s="8"/>
      <c r="BE68" s="19"/>
      <c r="BF68" s="8"/>
      <c r="BG68" s="10">
        <f t="shared" si="39"/>
        <v>0</v>
      </c>
    </row>
    <row r="69" spans="1:59" ht="22" thickBot="1">
      <c r="A69" s="23" t="s">
        <v>9</v>
      </c>
      <c r="B69" s="11">
        <f>HCP!B2</f>
        <v>114</v>
      </c>
      <c r="C69" s="232">
        <f>HCP!B2</f>
        <v>114</v>
      </c>
      <c r="D69" s="11">
        <f>HCP!B2</f>
        <v>114</v>
      </c>
      <c r="E69" s="13">
        <f t="shared" si="30"/>
        <v>342</v>
      </c>
      <c r="F69" s="27"/>
      <c r="G69" s="23" t="s">
        <v>9</v>
      </c>
      <c r="H69" s="11">
        <f>HCP!$B$12</f>
        <v>18</v>
      </c>
      <c r="I69" s="11">
        <f>HCP!$B$12</f>
        <v>18</v>
      </c>
      <c r="J69" s="11">
        <f>HCP!$B$12</f>
        <v>18</v>
      </c>
      <c r="K69" s="13">
        <f t="shared" si="31"/>
        <v>54</v>
      </c>
      <c r="L69" s="40"/>
      <c r="M69" s="23" t="s">
        <v>9</v>
      </c>
      <c r="N69" s="11">
        <v>0</v>
      </c>
      <c r="O69" s="20">
        <v>0</v>
      </c>
      <c r="P69" s="11">
        <v>0</v>
      </c>
      <c r="Q69" s="13">
        <f t="shared" si="32"/>
        <v>0</v>
      </c>
      <c r="R69" s="27"/>
      <c r="S69" s="23" t="s">
        <v>9</v>
      </c>
      <c r="T69" s="11">
        <f>HCP!$B$8</f>
        <v>93</v>
      </c>
      <c r="U69" s="11">
        <f>HCP!$B$8</f>
        <v>93</v>
      </c>
      <c r="V69" s="11">
        <f>HCP!$B$8</f>
        <v>93</v>
      </c>
      <c r="W69" s="13">
        <f t="shared" si="33"/>
        <v>279</v>
      </c>
      <c r="X69" s="40"/>
      <c r="Y69" s="23" t="s">
        <v>9</v>
      </c>
      <c r="Z69" s="11">
        <f>HCP!$B$10</f>
        <v>96</v>
      </c>
      <c r="AA69" s="11">
        <f>HCP!$B$10</f>
        <v>96</v>
      </c>
      <c r="AB69" s="11">
        <f>HCP!$B$10</f>
        <v>96</v>
      </c>
      <c r="AC69" s="13">
        <f t="shared" si="34"/>
        <v>288</v>
      </c>
      <c r="AD69" s="27"/>
      <c r="AE69" s="23" t="s">
        <v>9</v>
      </c>
      <c r="AF69" s="11">
        <f>HCP!$B$14</f>
        <v>60</v>
      </c>
      <c r="AG69" s="11">
        <f>HCP!$B$14</f>
        <v>60</v>
      </c>
      <c r="AH69" s="11">
        <f>HCP!$B$14</f>
        <v>60</v>
      </c>
      <c r="AI69" s="13">
        <f t="shared" si="35"/>
        <v>180</v>
      </c>
      <c r="AJ69" s="40"/>
      <c r="AK69" s="23" t="s">
        <v>9</v>
      </c>
      <c r="AL69" s="11">
        <f>HCP!$B$6</f>
        <v>96</v>
      </c>
      <c r="AM69" s="11">
        <f>HCP!$B$6</f>
        <v>96</v>
      </c>
      <c r="AN69" s="11">
        <f>HCP!$B$6</f>
        <v>96</v>
      </c>
      <c r="AO69" s="13">
        <f t="shared" si="36"/>
        <v>288</v>
      </c>
      <c r="AP69" s="27"/>
      <c r="AQ69" s="23" t="s">
        <v>9</v>
      </c>
      <c r="AR69" s="11">
        <f>HCP!$B$16</f>
        <v>54</v>
      </c>
      <c r="AS69" s="11">
        <f>HCP!$B$16</f>
        <v>54</v>
      </c>
      <c r="AT69" s="11">
        <f>HCP!$B$16</f>
        <v>54</v>
      </c>
      <c r="AU69" s="13">
        <f t="shared" si="37"/>
        <v>162</v>
      </c>
      <c r="AV69" s="40"/>
      <c r="AW69" s="23" t="s">
        <v>9</v>
      </c>
      <c r="AX69" s="11">
        <f>HCP!$B$20</f>
        <v>66</v>
      </c>
      <c r="AY69" s="11">
        <f>HCP!$B$20</f>
        <v>66</v>
      </c>
      <c r="AZ69" s="11">
        <f>HCP!$B$20</f>
        <v>66</v>
      </c>
      <c r="BA69" s="13">
        <f t="shared" si="38"/>
        <v>198</v>
      </c>
      <c r="BB69" s="27"/>
      <c r="BC69" s="23" t="s">
        <v>9</v>
      </c>
      <c r="BD69" s="11">
        <f>HCP!$B$18</f>
        <v>120</v>
      </c>
      <c r="BE69" s="11">
        <f>HCP!$B$18</f>
        <v>120</v>
      </c>
      <c r="BF69" s="11">
        <f>HCP!$B$18</f>
        <v>120</v>
      </c>
      <c r="BG69" s="13">
        <f t="shared" si="39"/>
        <v>360</v>
      </c>
    </row>
    <row r="70" spans="1:59" ht="16" thickBot="1">
      <c r="A70" s="45" t="s">
        <v>7</v>
      </c>
      <c r="B70" s="14">
        <f>SUM(B62:B69)</f>
        <v>459</v>
      </c>
      <c r="C70" s="14">
        <f>SUM(C62:C69)</f>
        <v>523</v>
      </c>
      <c r="D70" s="14">
        <f>SUM(D62:D69)</f>
        <v>558</v>
      </c>
      <c r="E70" s="14">
        <f>SUM(B70:D70)</f>
        <v>1540</v>
      </c>
      <c r="F70" s="27"/>
      <c r="G70" s="27"/>
      <c r="H70" s="14">
        <f>SUM(H62:H69)</f>
        <v>536</v>
      </c>
      <c r="I70" s="14">
        <f>SUM(I62:I69)</f>
        <v>559</v>
      </c>
      <c r="J70" s="14">
        <f>SUM(J62:J69)</f>
        <v>564</v>
      </c>
      <c r="K70" s="14">
        <f>SUM(H70:J70)</f>
        <v>1659</v>
      </c>
      <c r="L70" s="40"/>
      <c r="M70" s="36"/>
      <c r="N70" s="14">
        <f>SUM(N62:N69)</f>
        <v>537</v>
      </c>
      <c r="O70" s="14">
        <f>SUM(O62:O69)</f>
        <v>671</v>
      </c>
      <c r="P70" s="14">
        <f>SUM(P62:P69)</f>
        <v>638</v>
      </c>
      <c r="Q70" s="14">
        <f>SUM(N70:P70)</f>
        <v>1846</v>
      </c>
      <c r="R70" s="27"/>
      <c r="S70" s="27"/>
      <c r="T70" s="14">
        <f>SUM(T62:T69)</f>
        <v>468</v>
      </c>
      <c r="U70" s="14">
        <f>SUM(U62:U69)</f>
        <v>453</v>
      </c>
      <c r="V70" s="14">
        <f>SUM(V62:V69)</f>
        <v>536</v>
      </c>
      <c r="W70" s="14">
        <f>SUM(T70:V70)</f>
        <v>1457</v>
      </c>
      <c r="X70" s="40"/>
      <c r="Y70" s="36"/>
      <c r="Z70" s="14">
        <f>SUM(Z62:Z69)</f>
        <v>96</v>
      </c>
      <c r="AA70" s="14">
        <f>SUM(AA62:AA69)</f>
        <v>96</v>
      </c>
      <c r="AB70" s="14">
        <f>SUM(AB62:AB69)</f>
        <v>96</v>
      </c>
      <c r="AC70" s="14">
        <f>SUM(Z70:AB70)</f>
        <v>288</v>
      </c>
      <c r="AD70" s="27"/>
      <c r="AE70" s="27"/>
      <c r="AF70" s="14">
        <f>SUM(AF62:AF69)</f>
        <v>562</v>
      </c>
      <c r="AG70" s="14">
        <f>SUM(AG62:AG69)</f>
        <v>414</v>
      </c>
      <c r="AH70" s="14">
        <f>SUM(AH62:AH69)</f>
        <v>512</v>
      </c>
      <c r="AI70" s="14">
        <f>SUM(AF70:AH70)</f>
        <v>1488</v>
      </c>
      <c r="AJ70" s="40"/>
      <c r="AK70" s="36"/>
      <c r="AL70" s="14">
        <f>SUM(AL62:AL69)</f>
        <v>538</v>
      </c>
      <c r="AM70" s="14">
        <f>SUM(AM62:AM69)</f>
        <v>589</v>
      </c>
      <c r="AN70" s="14">
        <f>SUM(AN62:AN69)</f>
        <v>545</v>
      </c>
      <c r="AO70" s="14">
        <f>SUM(AL70:AN70)</f>
        <v>1672</v>
      </c>
      <c r="AP70" s="27"/>
      <c r="AQ70" s="27"/>
      <c r="AR70" s="14">
        <f>SUM(AR62:AR69)</f>
        <v>481</v>
      </c>
      <c r="AS70" s="14">
        <f>SUM(AS62:AS69)</f>
        <v>568</v>
      </c>
      <c r="AT70" s="14">
        <f>SUM(AT62:AT69)</f>
        <v>465</v>
      </c>
      <c r="AU70" s="14">
        <f>SUM(AR70:AT70)</f>
        <v>1514</v>
      </c>
      <c r="AV70" s="40"/>
      <c r="AW70" s="36"/>
      <c r="AX70" s="14">
        <f>SUM(AX62:AX69)</f>
        <v>482</v>
      </c>
      <c r="AY70" s="14">
        <f>SUM(AY62:AY69)</f>
        <v>569</v>
      </c>
      <c r="AZ70" s="14">
        <f>SUM(AZ62:AZ69)</f>
        <v>487</v>
      </c>
      <c r="BA70" s="14">
        <f>SUM(AX70:AZ70)</f>
        <v>1538</v>
      </c>
      <c r="BB70" s="27"/>
      <c r="BC70" s="27"/>
      <c r="BD70" s="14">
        <f>SUM(BD62:BD69)</f>
        <v>477</v>
      </c>
      <c r="BE70" s="14">
        <f>SUM(BE62:BE69)</f>
        <v>478</v>
      </c>
      <c r="BF70" s="14">
        <f>SUM(BF62:BF69)</f>
        <v>495</v>
      </c>
      <c r="BG70" s="14">
        <f>SUM(BD70:BF70)</f>
        <v>1450</v>
      </c>
    </row>
    <row r="71" spans="1:59" s="25" customFormat="1" ht="16" thickBot="1">
      <c r="A71" s="45" t="s">
        <v>77</v>
      </c>
      <c r="B71" s="214">
        <f>IF(E70-E69=0,"0",IF(B70&gt;H70,1,IF(B70=H70,"0,5",0)))</f>
        <v>0</v>
      </c>
      <c r="C71" s="214">
        <f>IF(E70-E69=0,"0",IF(C70&gt;I70,1,IF(C70=I70,"0,5",0)))</f>
        <v>0</v>
      </c>
      <c r="D71" s="214">
        <f>IF(E70-E69=0,"0",IF(D70&gt;J70,1,IF(D70=J70,"0,5",0)))</f>
        <v>0</v>
      </c>
      <c r="E71" s="214">
        <f>IF(E70-E69=0,"0",IF(E70&gt;K70,1,IF(E70=K70,"0,5",0)))</f>
        <v>0</v>
      </c>
      <c r="F71" s="27"/>
      <c r="G71" s="27"/>
      <c r="H71" s="214">
        <f>IF(K70-K69=0,"0",IF(H70&gt;B70,1,IF(H70=B70,"0,5",0)))</f>
        <v>1</v>
      </c>
      <c r="I71" s="214">
        <f>IF(K70-K69=0,"0",IF(I70&gt;C70,1,IF(I70=C70,"0,5",0)))</f>
        <v>1</v>
      </c>
      <c r="J71" s="214">
        <f>IF(K70-K69=0,"0",IF(J70&gt;D70,1,IF(J70=D70,"0,5",0)))</f>
        <v>1</v>
      </c>
      <c r="K71" s="214">
        <f>IF(K70-K69=0,"0",IF(K70&gt;E70,1,IF(K70=E70,"0,5",0)))</f>
        <v>1</v>
      </c>
      <c r="L71" s="40"/>
      <c r="M71" s="36"/>
      <c r="N71" s="214">
        <f>IF(Q70-Q69=0,"0",IF(N70&gt;T70,1,IF(N70=T70,"0,5",0)))</f>
        <v>1</v>
      </c>
      <c r="O71" s="214">
        <f>IF(Q70-Q69=0,"0",IF(O70&gt;U70,1,IF(O70=U70,"0,5",0)))</f>
        <v>1</v>
      </c>
      <c r="P71" s="214">
        <f>IF(Q70-Q69=0,"0",IF(P70&gt;V70,1,IF(P70=V70,"0,5",0)))</f>
        <v>1</v>
      </c>
      <c r="Q71" s="214">
        <f>IF(Q70-Q69=0,"0",IF(Q70&gt;W70,1,IF(Q70=W70,"0,5",0)))</f>
        <v>1</v>
      </c>
      <c r="R71" s="27"/>
      <c r="S71" s="27"/>
      <c r="T71" s="214">
        <f>IF(W70-W69=0,"0",IF(T70&gt;N70,1,IF(T70=N70,"0,5",0)))</f>
        <v>0</v>
      </c>
      <c r="U71" s="214">
        <f>IF(W70-W69=0,"0",IF(U70&gt;O70,1,IF(U70=O70,"0,5",0)))</f>
        <v>0</v>
      </c>
      <c r="V71" s="214">
        <f>IF(W70-W69=0,"0",IF(V70&gt;P70,1,IF(V70=P70,"0,5",0)))</f>
        <v>0</v>
      </c>
      <c r="W71" s="214">
        <f>IF(W70-W69=0,"0",IF(W70&gt;Q70,1,IF(W70=Q70,"0,5",0)))</f>
        <v>0</v>
      </c>
      <c r="X71" s="40"/>
      <c r="Y71" s="36"/>
      <c r="Z71" s="214" t="str">
        <f>IF(AC70-AC69=0,"0",IF(Z70&gt;AF70,1,IF(Z70=AF70,"0,5",0)))</f>
        <v>0</v>
      </c>
      <c r="AA71" s="214" t="str">
        <f>IF(AC70-AC69=0,"0",IF(AA70&gt;AG70,1,IF(AA70=AG70,"0,5",0)))</f>
        <v>0</v>
      </c>
      <c r="AB71" s="214" t="str">
        <f>IF(AC70-AC69=0,"0",IF(AB70&gt;AH70,1,IF(AB70=AH70,"0,5",0)))</f>
        <v>0</v>
      </c>
      <c r="AC71" s="214" t="str">
        <f>IF(AC70-AC69=0,"0",IF(AC70&gt;AI70,1,IF(AC70=AI70,"0,5",0)))</f>
        <v>0</v>
      </c>
      <c r="AD71" s="27"/>
      <c r="AE71" s="27"/>
      <c r="AF71" s="214">
        <f>IF(AI70-AI69=0,"0",IF(AF70&gt;Z70,1,IF(AF70=Z70,"0,5",0)))</f>
        <v>1</v>
      </c>
      <c r="AG71" s="214">
        <f>IF(AI70-AI69=0,"0",IF(AG70&gt;AA70,1,IF(AG70=AA70,"0,5",0)))</f>
        <v>1</v>
      </c>
      <c r="AH71" s="214">
        <f>IF(AI70-AI69=0,"0",IF(AH70&gt;AB70,1,IF(AH70=AB70,"0,5",0)))</f>
        <v>1</v>
      </c>
      <c r="AI71" s="214">
        <f>IF(AI70-AI69=0,"0",IF(AI70&gt;AC70,1,IF(AI70=AC70,"0,5",0)))</f>
        <v>1</v>
      </c>
      <c r="AJ71" s="40"/>
      <c r="AK71" s="36"/>
      <c r="AL71" s="214">
        <f>IF(AO70-AO69=0,"0",IF(AL70&gt;AR70,1,IF(AL70=AR70,"0,5",0)))</f>
        <v>1</v>
      </c>
      <c r="AM71" s="214">
        <f>IF(AO70-AO69=0,"0",IF(AM70&gt;AS70,1,IF(AM70=AS70,"0,5",0)))</f>
        <v>1</v>
      </c>
      <c r="AN71" s="214">
        <f>IF(AO70-AO69=0,"0",IF(AN70&gt;AT70,1,IF(AN70=AT70,"0,5",0)))</f>
        <v>1</v>
      </c>
      <c r="AO71" s="214">
        <f>IF(AO70-AO69=0,"0",IF(AO70&gt;AU70,1,IF(AO70=AU70,"0,5",0)))</f>
        <v>1</v>
      </c>
      <c r="AP71" s="27"/>
      <c r="AQ71" s="27"/>
      <c r="AR71" s="214">
        <f>IF(AU70-AU69=0,"0",IF(AR70&gt;AL70,1,IF(AR70=AL70,"0,5",0)))</f>
        <v>0</v>
      </c>
      <c r="AS71" s="214">
        <f>IF(AU70-AU69=0,"0",IF(AS70&gt;AM70,1,IF(AS70=AM70,"0,5",0)))</f>
        <v>0</v>
      </c>
      <c r="AT71" s="214">
        <f>IF(AU70-AU69=0,"0",IF(AT70&gt;AN70,1,IF(AT70=AN70,"0,5",0)))</f>
        <v>0</v>
      </c>
      <c r="AU71" s="214">
        <f>IF(AU70-AU69=0,"0",IF(AU70&gt;AO70,1,IF(AU70=AO70,"0,5",0)))</f>
        <v>0</v>
      </c>
      <c r="AV71" s="40"/>
      <c r="AW71" s="36"/>
      <c r="AX71" s="214">
        <f>IF(BA70-BA69=0,"0",IF(AX70&gt;BD70,1,IF(AX70=BD70,"0,5",0)))</f>
        <v>1</v>
      </c>
      <c r="AY71" s="214">
        <f>IF(BA70-BA69=0,"0",IF(AY70&gt;BE70,1,IF(AY70=BE70,"0,5",0)))</f>
        <v>1</v>
      </c>
      <c r="AZ71" s="214">
        <f>IF(BA70-BA69=0,"0",IF(AZ70&gt;BF70,1,IF(AZ70=BF70,"0,5",0)))</f>
        <v>0</v>
      </c>
      <c r="BA71" s="214">
        <f>IF(BA70-BA69=0,"0",IF(BA70&gt;BG70,1,IF(BA70=BG70,"0,5",0)))</f>
        <v>1</v>
      </c>
      <c r="BB71" s="27"/>
      <c r="BC71" s="27"/>
      <c r="BD71" s="214">
        <f>IF(BG70-BG69=0,"0",IF(BD70&gt;AX70,1,IF(BD70=AX70,"0,5",0)))</f>
        <v>0</v>
      </c>
      <c r="BE71" s="214">
        <f>IF(BG70-BG69=0,"0",IF(BE70&gt;AY70,1,IF(BE70=AY70,"0,5",0)))</f>
        <v>0</v>
      </c>
      <c r="BF71" s="214">
        <f>IF(BG70-BG69=0,"0",IF(BF70&gt;AZ70,1,IF(BF70=AZ70,"0,5",0)))</f>
        <v>1</v>
      </c>
      <c r="BG71" s="214">
        <f>IF(BG70-BG69=0,"0",IF(BG70&gt;BA70,1,IF(BG70=BA70,"0,5",0)))</f>
        <v>0</v>
      </c>
    </row>
    <row r="72" spans="1:59" s="25" customFormat="1" ht="21" thickBot="1">
      <c r="A72" s="15"/>
      <c r="B72" s="37"/>
      <c r="C72" s="37"/>
      <c r="D72" s="16" t="s">
        <v>10</v>
      </c>
      <c r="E72" s="46">
        <f>B71+C71+D71+E71</f>
        <v>0</v>
      </c>
      <c r="F72" s="37"/>
      <c r="G72" s="37"/>
      <c r="H72" s="37"/>
      <c r="I72" s="37"/>
      <c r="J72" s="16" t="s">
        <v>10</v>
      </c>
      <c r="K72" s="46">
        <f>H71+I71+J71+K71</f>
        <v>4</v>
      </c>
      <c r="L72" s="41"/>
      <c r="M72" s="15"/>
      <c r="N72" s="37"/>
      <c r="O72" s="37"/>
      <c r="P72" s="16" t="s">
        <v>10</v>
      </c>
      <c r="Q72" s="46">
        <f>N71+O71+P71+Q71</f>
        <v>4</v>
      </c>
      <c r="R72" s="37"/>
      <c r="S72" s="37"/>
      <c r="T72" s="37"/>
      <c r="U72" s="37"/>
      <c r="V72" s="16" t="s">
        <v>10</v>
      </c>
      <c r="W72" s="46">
        <f>T71+U71+V71+W71</f>
        <v>0</v>
      </c>
      <c r="X72" s="41"/>
      <c r="Y72" s="15"/>
      <c r="Z72" s="37"/>
      <c r="AA72" s="37"/>
      <c r="AB72" s="16" t="s">
        <v>10</v>
      </c>
      <c r="AC72" s="46">
        <f>Z71+AA71+AB71+AC71</f>
        <v>0</v>
      </c>
      <c r="AD72" s="37"/>
      <c r="AE72" s="37"/>
      <c r="AF72" s="37"/>
      <c r="AG72" s="37"/>
      <c r="AH72" s="16" t="s">
        <v>10</v>
      </c>
      <c r="AI72" s="46">
        <f>AF71+AG71+AH71+AI71</f>
        <v>4</v>
      </c>
      <c r="AJ72" s="41"/>
      <c r="AK72" s="15"/>
      <c r="AL72" s="37"/>
      <c r="AM72" s="37"/>
      <c r="AN72" s="16" t="s">
        <v>10</v>
      </c>
      <c r="AO72" s="46">
        <f>AL71+AM71+AN71+AO71</f>
        <v>4</v>
      </c>
      <c r="AP72" s="37"/>
      <c r="AQ72" s="37"/>
      <c r="AR72" s="37"/>
      <c r="AS72" s="37"/>
      <c r="AT72" s="16" t="s">
        <v>10</v>
      </c>
      <c r="AU72" s="46">
        <f>SUM(AR71:AU71)</f>
        <v>0</v>
      </c>
      <c r="AV72" s="41"/>
      <c r="AW72" s="15"/>
      <c r="AX72" s="37"/>
      <c r="AY72" s="37"/>
      <c r="AZ72" s="16" t="s">
        <v>10</v>
      </c>
      <c r="BA72" s="46">
        <f>AX71+AY71+AZ71+BA71</f>
        <v>3</v>
      </c>
      <c r="BB72" s="37"/>
      <c r="BC72" s="37"/>
      <c r="BD72" s="37"/>
      <c r="BE72" s="37"/>
      <c r="BF72" s="16" t="s">
        <v>10</v>
      </c>
      <c r="BG72" s="46">
        <f>BD71+BE71+BF71+BG71</f>
        <v>1</v>
      </c>
    </row>
    <row r="73" spans="1:59" s="25" customFormat="1" ht="16" thickBot="1">
      <c r="D73" s="44" t="s">
        <v>268</v>
      </c>
      <c r="E73" s="44" t="str">
        <f>IF(E70-E69=0,"IS",IF(E72&gt;K72,"S",IF(E72&lt;K72,"T",IF(E72=K72,"U","0"))))</f>
        <v>T</v>
      </c>
      <c r="J73" s="44" t="s">
        <v>268</v>
      </c>
      <c r="K73" s="44" t="str">
        <f>IF(K70-K69=0,"IS",IF(K72&gt;E72,"S",IF(K72&lt;E72,"T",IF(K72=E72,"U","0"))))</f>
        <v>S</v>
      </c>
      <c r="P73" s="44" t="s">
        <v>268</v>
      </c>
      <c r="Q73" s="44" t="str">
        <f>IF(Q70-Q69=0,"IS",IF(Q72&gt;W72,"S",IF(Q72&lt;W72,"T",IF(Q72=W72,"U","0"))))</f>
        <v>S</v>
      </c>
      <c r="V73" s="44" t="s">
        <v>268</v>
      </c>
      <c r="W73" s="44" t="str">
        <f>IF(W70-W69=0,"IS",IF(W72&gt;Q72,"S",IF(W72&lt;Q72,"T",IF(W72=Q72,"U","0"))))</f>
        <v>T</v>
      </c>
      <c r="AB73" s="44" t="s">
        <v>268</v>
      </c>
      <c r="AC73" s="44" t="str">
        <f>IF(AC70-AC69=0,"IS",IF(AC72&gt;AI72,"S",IF(AC72&lt;AI72,"T",IF(AC72=AI72,"U","0"))))</f>
        <v>IS</v>
      </c>
      <c r="AH73" s="44" t="s">
        <v>268</v>
      </c>
      <c r="AI73" s="44" t="str">
        <f>IF(AI70-AI69=0,"IS",IF(AI72&gt;AC72,"S",IF(AI72&lt;AC72,"T",IF(AI72=AC72,"U","0"))))</f>
        <v>S</v>
      </c>
      <c r="AN73" s="44" t="s">
        <v>268</v>
      </c>
      <c r="AO73" s="44" t="str">
        <f>IF(AO70-AO69=0,"IS",IF(AO72&gt;AU72,"S",IF(AO72&lt;AU72,"T",IF(AO72=AU72,"U","0"))))</f>
        <v>S</v>
      </c>
      <c r="AT73" s="44" t="s">
        <v>268</v>
      </c>
      <c r="AU73" s="44" t="str">
        <f>IF(AU70-AU69=0,"IS",IF(AU72&gt;AO72,"S",IF(AU72&lt;AO72,"T",IF(AU72=AO72,"U","0"))))</f>
        <v>T</v>
      </c>
      <c r="AZ73" s="44" t="s">
        <v>268</v>
      </c>
      <c r="BA73" s="44" t="str">
        <f>IF(BA70-BA69=0,"IS",IF(BA72&gt;BG72,"S",IF(BA72&lt;BG72,"T",IF(BA72=BG72,"U","0"))))</f>
        <v>S</v>
      </c>
      <c r="BF73" s="44" t="s">
        <v>268</v>
      </c>
      <c r="BG73" s="44" t="str">
        <f>IF(BG70-BG69=0,"IS",IF(BG72&gt;BA72,"S",IF(BG72&lt;BA72,"T",IF(BG72=BA72,"U","0"))))</f>
        <v>T</v>
      </c>
    </row>
    <row r="74" spans="1:59" ht="16" thickBot="1"/>
    <row r="75" spans="1:59" ht="27" thickBot="1">
      <c r="A75" s="38" t="s">
        <v>103</v>
      </c>
      <c r="B75" s="39"/>
      <c r="C75" s="39"/>
      <c r="D75" s="39"/>
      <c r="E75" s="39"/>
      <c r="F75" s="39"/>
      <c r="G75" s="39"/>
      <c r="H75" s="39"/>
      <c r="I75" s="39"/>
      <c r="J75" s="39"/>
      <c r="K75" s="39"/>
      <c r="L75" s="39"/>
      <c r="M75" s="39"/>
      <c r="N75" s="39"/>
      <c r="O75" s="39"/>
      <c r="P75" s="39"/>
      <c r="Q75" s="39"/>
      <c r="R75" s="39"/>
      <c r="S75" s="39"/>
      <c r="T75" s="39"/>
      <c r="U75" s="39"/>
      <c r="V75" s="39"/>
      <c r="W75" s="39"/>
      <c r="X75" s="39"/>
      <c r="Y75" s="39"/>
      <c r="Z75" s="39"/>
      <c r="AA75" s="39"/>
      <c r="AB75" s="39"/>
      <c r="AC75" s="39"/>
      <c r="AD75" s="39"/>
      <c r="AE75" s="39"/>
      <c r="AF75" s="39"/>
      <c r="AG75" s="39"/>
      <c r="AH75" s="39"/>
      <c r="AI75" s="39"/>
      <c r="AJ75" s="39"/>
      <c r="AK75" s="39"/>
      <c r="AL75" s="39"/>
      <c r="AM75" s="39"/>
      <c r="AN75" s="39"/>
      <c r="AO75" s="39"/>
      <c r="AP75" s="39"/>
      <c r="AQ75" s="39"/>
      <c r="AR75" s="39"/>
      <c r="AS75" s="39"/>
      <c r="AT75" s="39"/>
      <c r="AU75" s="39"/>
      <c r="AV75" s="39"/>
      <c r="AW75" s="39"/>
      <c r="AX75" s="39"/>
      <c r="AY75" s="39"/>
      <c r="AZ75" s="39"/>
      <c r="BA75" s="39"/>
      <c r="BB75" s="39"/>
      <c r="BC75" s="39"/>
      <c r="BD75" s="39"/>
      <c r="BE75" s="39"/>
      <c r="BF75" s="39"/>
      <c r="BG75" s="42"/>
    </row>
    <row r="76" spans="1:59" ht="21">
      <c r="A76" s="24" t="s">
        <v>98</v>
      </c>
      <c r="B76" s="31"/>
      <c r="C76" s="31"/>
      <c r="D76" s="31"/>
      <c r="E76" s="31"/>
      <c r="F76" s="31"/>
      <c r="G76" s="31"/>
      <c r="H76" s="31"/>
      <c r="I76" s="31"/>
      <c r="J76" s="31"/>
      <c r="K76" s="32"/>
      <c r="L76" s="40"/>
      <c r="M76" s="24" t="s">
        <v>99</v>
      </c>
      <c r="N76" s="31"/>
      <c r="O76" s="31"/>
      <c r="P76" s="31"/>
      <c r="Q76" s="31"/>
      <c r="R76" s="31"/>
      <c r="S76" s="31"/>
      <c r="T76" s="31"/>
      <c r="U76" s="31"/>
      <c r="V76" s="31"/>
      <c r="W76" s="32"/>
      <c r="X76" s="40"/>
      <c r="Y76" s="24" t="s">
        <v>100</v>
      </c>
      <c r="Z76" s="31"/>
      <c r="AA76" s="31"/>
      <c r="AB76" s="31"/>
      <c r="AC76" s="31"/>
      <c r="AD76" s="31"/>
      <c r="AE76" s="31"/>
      <c r="AF76" s="31"/>
      <c r="AG76" s="31"/>
      <c r="AH76" s="31"/>
      <c r="AI76" s="32"/>
      <c r="AJ76" s="40"/>
      <c r="AK76" s="24" t="s">
        <v>101</v>
      </c>
      <c r="AL76" s="31"/>
      <c r="AM76" s="31"/>
      <c r="AN76" s="31"/>
      <c r="AO76" s="31"/>
      <c r="AP76" s="31"/>
      <c r="AQ76" s="31"/>
      <c r="AR76" s="31"/>
      <c r="AS76" s="31"/>
      <c r="AT76" s="31"/>
      <c r="AU76" s="32"/>
      <c r="AV76" s="40"/>
      <c r="AW76" s="24" t="s">
        <v>102</v>
      </c>
      <c r="AX76" s="31"/>
      <c r="AY76" s="31"/>
      <c r="AZ76" s="31"/>
      <c r="BA76" s="31"/>
      <c r="BB76" s="31"/>
      <c r="BC76" s="31"/>
      <c r="BD76" s="31"/>
      <c r="BE76" s="31"/>
      <c r="BF76" s="31"/>
      <c r="BG76" s="32"/>
    </row>
    <row r="77" spans="1:59" ht="18">
      <c r="A77" s="33" t="s">
        <v>2</v>
      </c>
      <c r="B77" s="386" t="s">
        <v>11</v>
      </c>
      <c r="C77" s="386"/>
      <c r="D77" s="27"/>
      <c r="E77" s="27"/>
      <c r="F77" s="27"/>
      <c r="G77" s="34" t="s">
        <v>13</v>
      </c>
      <c r="H77" s="386" t="s">
        <v>26</v>
      </c>
      <c r="I77" s="386"/>
      <c r="J77" s="27"/>
      <c r="K77" s="35"/>
      <c r="L77" s="40"/>
      <c r="M77" s="33" t="s">
        <v>2</v>
      </c>
      <c r="N77" s="386" t="s">
        <v>12</v>
      </c>
      <c r="O77" s="386"/>
      <c r="P77" s="27"/>
      <c r="Q77" s="27"/>
      <c r="R77" s="27"/>
      <c r="S77" s="34" t="s">
        <v>13</v>
      </c>
      <c r="T77" s="386" t="s">
        <v>29</v>
      </c>
      <c r="U77" s="386"/>
      <c r="V77" s="27"/>
      <c r="W77" s="35"/>
      <c r="X77" s="40"/>
      <c r="Y77" s="33" t="s">
        <v>2</v>
      </c>
      <c r="Z77" s="386" t="s">
        <v>27</v>
      </c>
      <c r="AA77" s="386"/>
      <c r="AB77" s="27"/>
      <c r="AC77" s="27"/>
      <c r="AD77" s="27"/>
      <c r="AE77" s="34" t="s">
        <v>13</v>
      </c>
      <c r="AF77" s="386" t="s">
        <v>32</v>
      </c>
      <c r="AG77" s="386"/>
      <c r="AH77" s="27"/>
      <c r="AI77" s="35"/>
      <c r="AJ77" s="40"/>
      <c r="AK77" s="33" t="s">
        <v>2</v>
      </c>
      <c r="AL77" s="386" t="s">
        <v>25</v>
      </c>
      <c r="AM77" s="386"/>
      <c r="AN77" s="27"/>
      <c r="AO77" s="27"/>
      <c r="AP77" s="27"/>
      <c r="AQ77" s="34" t="s">
        <v>13</v>
      </c>
      <c r="AR77" s="386" t="s">
        <v>31</v>
      </c>
      <c r="AS77" s="386"/>
      <c r="AT77" s="27"/>
      <c r="AU77" s="35"/>
      <c r="AV77" s="40"/>
      <c r="AW77" s="33" t="s">
        <v>2</v>
      </c>
      <c r="AX77" s="386" t="s">
        <v>28</v>
      </c>
      <c r="AY77" s="386"/>
      <c r="AZ77" s="27"/>
      <c r="BA77" s="27"/>
      <c r="BB77" s="27"/>
      <c r="BC77" s="34" t="s">
        <v>13</v>
      </c>
      <c r="BD77" s="386" t="s">
        <v>30</v>
      </c>
      <c r="BE77" s="386"/>
      <c r="BF77" s="27"/>
      <c r="BG77" s="35"/>
    </row>
    <row r="78" spans="1:59" ht="16" thickBot="1">
      <c r="A78" s="36"/>
      <c r="B78" s="27"/>
      <c r="C78" s="27"/>
      <c r="D78" s="27"/>
      <c r="E78" s="27"/>
      <c r="F78" s="27"/>
      <c r="G78" s="27"/>
      <c r="H78" s="27"/>
      <c r="I78" s="27"/>
      <c r="J78" s="27"/>
      <c r="K78" s="35"/>
      <c r="L78" s="40"/>
      <c r="M78" s="36"/>
      <c r="N78" s="27"/>
      <c r="O78" s="27"/>
      <c r="P78" s="27"/>
      <c r="Q78" s="27"/>
      <c r="R78" s="27"/>
      <c r="S78" s="27"/>
      <c r="T78" s="27"/>
      <c r="U78" s="27"/>
      <c r="V78" s="27"/>
      <c r="W78" s="35"/>
      <c r="X78" s="40"/>
      <c r="Y78" s="36"/>
      <c r="Z78" s="27"/>
      <c r="AA78" s="27"/>
      <c r="AB78" s="27"/>
      <c r="AC78" s="27"/>
      <c r="AD78" s="27"/>
      <c r="AE78" s="27"/>
      <c r="AF78" s="27"/>
      <c r="AG78" s="27"/>
      <c r="AH78" s="27"/>
      <c r="AI78" s="35"/>
      <c r="AJ78" s="40"/>
      <c r="AK78" s="36"/>
      <c r="AL78" s="27"/>
      <c r="AM78" s="27"/>
      <c r="AN78" s="27"/>
      <c r="AO78" s="27"/>
      <c r="AP78" s="27"/>
      <c r="AQ78" s="27"/>
      <c r="AR78" s="27"/>
      <c r="AS78" s="27"/>
      <c r="AT78" s="27"/>
      <c r="AU78" s="35"/>
      <c r="AV78" s="40"/>
      <c r="AW78" s="36"/>
      <c r="AX78" s="27"/>
      <c r="AY78" s="27"/>
      <c r="AZ78" s="27"/>
      <c r="BA78" s="27"/>
      <c r="BB78" s="27"/>
      <c r="BC78" s="27"/>
      <c r="BD78" s="27"/>
      <c r="BE78" s="27"/>
      <c r="BF78" s="27"/>
      <c r="BG78" s="35"/>
    </row>
    <row r="79" spans="1:59" ht="16" thickBot="1">
      <c r="A79" s="3" t="s">
        <v>3</v>
      </c>
      <c r="B79" s="4" t="s">
        <v>4</v>
      </c>
      <c r="C79" s="17" t="s">
        <v>5</v>
      </c>
      <c r="D79" s="17" t="s">
        <v>6</v>
      </c>
      <c r="E79" s="4" t="s">
        <v>7</v>
      </c>
      <c r="F79" s="27"/>
      <c r="G79" s="3" t="s">
        <v>3</v>
      </c>
      <c r="H79" s="4" t="s">
        <v>4</v>
      </c>
      <c r="I79" s="17" t="s">
        <v>5</v>
      </c>
      <c r="J79" s="17" t="s">
        <v>6</v>
      </c>
      <c r="K79" s="4" t="s">
        <v>7</v>
      </c>
      <c r="L79" s="40"/>
      <c r="M79" s="3" t="s">
        <v>3</v>
      </c>
      <c r="N79" s="4" t="s">
        <v>4</v>
      </c>
      <c r="O79" s="17" t="s">
        <v>5</v>
      </c>
      <c r="P79" s="17" t="s">
        <v>6</v>
      </c>
      <c r="Q79" s="4" t="s">
        <v>7</v>
      </c>
      <c r="R79" s="27"/>
      <c r="S79" s="3" t="s">
        <v>3</v>
      </c>
      <c r="T79" s="4" t="s">
        <v>4</v>
      </c>
      <c r="U79" s="17" t="s">
        <v>5</v>
      </c>
      <c r="V79" s="17" t="s">
        <v>6</v>
      </c>
      <c r="W79" s="4" t="s">
        <v>7</v>
      </c>
      <c r="X79" s="40"/>
      <c r="Y79" s="3" t="s">
        <v>3</v>
      </c>
      <c r="Z79" s="4" t="s">
        <v>4</v>
      </c>
      <c r="AA79" s="17" t="s">
        <v>5</v>
      </c>
      <c r="AB79" s="17" t="s">
        <v>6</v>
      </c>
      <c r="AC79" s="4" t="s">
        <v>7</v>
      </c>
      <c r="AD79" s="27"/>
      <c r="AE79" s="3" t="s">
        <v>3</v>
      </c>
      <c r="AF79" s="4" t="s">
        <v>4</v>
      </c>
      <c r="AG79" s="17" t="s">
        <v>5</v>
      </c>
      <c r="AH79" s="17" t="s">
        <v>6</v>
      </c>
      <c r="AI79" s="4" t="s">
        <v>7</v>
      </c>
      <c r="AJ79" s="40"/>
      <c r="AK79" s="3" t="s">
        <v>3</v>
      </c>
      <c r="AL79" s="4" t="s">
        <v>4</v>
      </c>
      <c r="AM79" s="17" t="s">
        <v>5</v>
      </c>
      <c r="AN79" s="17" t="s">
        <v>6</v>
      </c>
      <c r="AO79" s="4" t="s">
        <v>7</v>
      </c>
      <c r="AP79" s="27"/>
      <c r="AQ79" s="3" t="s">
        <v>3</v>
      </c>
      <c r="AR79" s="4" t="s">
        <v>4</v>
      </c>
      <c r="AS79" s="17" t="s">
        <v>5</v>
      </c>
      <c r="AT79" s="17" t="s">
        <v>6</v>
      </c>
      <c r="AU79" s="4" t="s">
        <v>7</v>
      </c>
      <c r="AV79" s="40"/>
      <c r="AW79" s="3" t="s">
        <v>3</v>
      </c>
      <c r="AX79" s="4" t="s">
        <v>4</v>
      </c>
      <c r="AY79" s="17" t="s">
        <v>5</v>
      </c>
      <c r="AZ79" s="17" t="s">
        <v>6</v>
      </c>
      <c r="BA79" s="4" t="s">
        <v>7</v>
      </c>
      <c r="BB79" s="27"/>
      <c r="BC79" s="3" t="s">
        <v>3</v>
      </c>
      <c r="BD79" s="4" t="s">
        <v>4</v>
      </c>
      <c r="BE79" s="17" t="s">
        <v>5</v>
      </c>
      <c r="BF79" s="17" t="s">
        <v>6</v>
      </c>
      <c r="BG79" s="4" t="s">
        <v>7</v>
      </c>
    </row>
    <row r="80" spans="1:59">
      <c r="A80" s="47" t="str">
        <f>IF(B77="Normo Slipestasjon",'Tellere og summer'!$A$3,IF(B77="Glamox",'Tellere og summer'!$A$13,IF(B77="Molde Kommune",'Tellere og summer'!$A$23,IF(B77="Rørlegger 1",'Tellere og summer'!$A$33,IF(B77="TietoEVRY",'Tellere og summer'!$A$43,IF(B77="Danielsen å i",'Tellere og summer'!$A$53,IF(B77="Panorama Turkeys",'Tellere og summer'!$A$63,IF(B77="Team Fuglset",'Tellere og summer'!$A$73,IF(B77="Istad Strikers",'Tellere og summer'!$A$83,IF(B77="Ytre Bowlinglag",'Tellere og summer'!$A$93,"NA"))))))))))</f>
        <v>Asbjørn Toft</v>
      </c>
      <c r="B80" s="5">
        <v>168</v>
      </c>
      <c r="C80" s="18">
        <v>131</v>
      </c>
      <c r="D80" s="5">
        <v>165</v>
      </c>
      <c r="E80" s="7">
        <f>SUM(B80:D80)</f>
        <v>464</v>
      </c>
      <c r="F80" s="27"/>
      <c r="G80" s="47" t="str">
        <f>IF(H77="Normo Slipestasjon",'Tellere og summer'!$A$3,IF(H77="Glamox",'Tellere og summer'!$A$13,IF(H77="Molde Kommune",'Tellere og summer'!$A$23,IF(H77="Rørlegger 1",'Tellere og summer'!$A$33,IF(H77="TietoEVRY",'Tellere og summer'!$A$43,IF(H77="Danielsen å i",'Tellere og summer'!$A$53,IF(H77="Panorama Turkeys",'Tellere og summer'!$A$63,IF(H77="Team Fuglset",'Tellere og summer'!$A$73,IF(H77="Istad Strikers",'Tellere og summer'!$A$83,IF(H77="Ytre Bowlinglag",'Tellere og summer'!$A$93,"NA"))))))))))</f>
        <v>Arnfinn Lange</v>
      </c>
      <c r="H80" s="5">
        <v>140</v>
      </c>
      <c r="I80" s="18">
        <v>134</v>
      </c>
      <c r="J80" s="6">
        <v>162</v>
      </c>
      <c r="K80" s="5">
        <f>SUM(H80:J80)</f>
        <v>436</v>
      </c>
      <c r="L80" s="40"/>
      <c r="M80" s="47" t="str">
        <f>IF(N77="Normo Slipestasjon",'Tellere og summer'!$A$3,IF(N77="Glamox",'Tellere og summer'!$A$13,IF(N77="Molde Kommune",'Tellere og summer'!$A$23,IF(N77="Rørlegger 1",'Tellere og summer'!$A$33,IF(N77="TietoEVRY",'Tellere og summer'!$A$43,IF(N77="Danielsen å i",'Tellere og summer'!$A$53,IF(N77="Panorama Turkeys",'Tellere og summer'!$A$63,IF(N77="Team Fuglset",'Tellere og summer'!$A$73,IF(N77="Istad Strikers",'Tellere og summer'!$A$83,IF(N77="Ytre Bowlinglag",'Tellere og summer'!$A$93,"NA"))))))))))</f>
        <v>Paul Boyle</v>
      </c>
      <c r="N80" s="5">
        <v>164</v>
      </c>
      <c r="O80" s="18">
        <v>181</v>
      </c>
      <c r="P80" s="5">
        <v>172</v>
      </c>
      <c r="Q80" s="7">
        <f>SUM(N80:P80)</f>
        <v>517</v>
      </c>
      <c r="R80" s="27"/>
      <c r="S80" s="47" t="str">
        <f>IF(T77="Normo Slipestasjon",'Tellere og summer'!$A$3,IF(T77="Glamox",'Tellere og summer'!$A$13,IF(T77="Molde Kommune",'Tellere og summer'!$A$23,IF(T77="Rørlegger 1",'Tellere og summer'!$A$33,IF(T77="TietoEVRY",'Tellere og summer'!$A$43,IF(T77="Danielsen å i",'Tellere og summer'!$A$53,IF(T77="Panorama Turkeys",'Tellere og summer'!$A$63,IF(T77="Team Fuglset",'Tellere og summer'!$A$73,IF(T77="Istad Strikers",'Tellere og summer'!$A$83,IF(T77="Ytre Bowlinglag",'Tellere og summer'!$A$93,"NA"))))))))))</f>
        <v>Martin Aarø</v>
      </c>
      <c r="T80" s="5">
        <v>234</v>
      </c>
      <c r="U80" s="18">
        <v>225</v>
      </c>
      <c r="V80" s="5">
        <v>162</v>
      </c>
      <c r="W80" s="7">
        <f>SUM(T80:V80)</f>
        <v>621</v>
      </c>
      <c r="X80" s="40"/>
      <c r="Y80" s="47" t="str">
        <f>IF(Z77="Normo Slipestasjon",'Tellere og summer'!$A$3,IF(Z77="Glamox",'Tellere og summer'!$A$13,IF(Z77="Molde Kommune",'Tellere og summer'!$A$23,IF(Z77="Rørlegger 1",'Tellere og summer'!$A$33,IF(Z77="TietoEVRY",'Tellere og summer'!$A$43,IF(Z77="Danielsen å i",'Tellere og summer'!$A$53,IF(Z77="Panorama Turkeys",'Tellere og summer'!$A$63,IF(Z77="Team Fuglset",'Tellere og summer'!$A$73,IF(Z77="Istad Strikers",'Tellere og summer'!$A$83,IF(Z77="Ytre Bowlinglag",'Tellere og summer'!$A$93,"NA"))))))))))</f>
        <v>Svein Erik Jenset</v>
      </c>
      <c r="Z80" s="5"/>
      <c r="AA80" s="18"/>
      <c r="AB80" s="5"/>
      <c r="AC80" s="7">
        <f>SUM(Z80:AB80)</f>
        <v>0</v>
      </c>
      <c r="AD80" s="27"/>
      <c r="AE80" s="47" t="str">
        <f>IF(AF77="Normo Slipestasjon",'Tellere og summer'!$A$3,IF(AF77="Glamox",'Tellere og summer'!$A$13,IF(AF77="Molde Kommune",'Tellere og summer'!$A$23,IF(AF77="Rørlegger 1",'Tellere og summer'!$A$33,IF(AF77="TietoEVRY",'Tellere og summer'!$A$43,IF(AF77="Danielsen å i",'Tellere og summer'!$A$53,IF(AF77="Panorama Turkeys",'Tellere og summer'!$A$63,IF(AF77="Team Fuglset",'Tellere og summer'!$A$73,IF(AF77="Istad Strikers",'Tellere og summer'!$A$83,IF(AF77="Ytre Bowlinglag",'Tellere og summer'!$A$93,"NA"))))))))))</f>
        <v>Sten-Morten Kjørsvik</v>
      </c>
      <c r="AF80" s="5">
        <v>183</v>
      </c>
      <c r="AG80" s="18">
        <v>167</v>
      </c>
      <c r="AH80" s="5">
        <v>172</v>
      </c>
      <c r="AI80" s="7">
        <f>SUM(AF80:AH80)</f>
        <v>522</v>
      </c>
      <c r="AJ80" s="40"/>
      <c r="AK80" s="47" t="str">
        <f>IF(AL77="Normo Slipestasjon",'Tellere og summer'!$A$3,IF(AL77="Glamox",'Tellere og summer'!$A$13,IF(AL77="Molde Kommune",'Tellere og summer'!$A$23,IF(AL77="Rørlegger 1",'Tellere og summer'!$A$33,IF(AL77="TietoEVRY",'Tellere og summer'!$A$43,IF(AL77="Danielsen å i",'Tellere og summer'!$A$53,IF(AL77="Panorama Turkeys",'Tellere og summer'!$A$63,IF(AL77="Team Fuglset",'Tellere og summer'!$A$73,IF(AL77="Istad Strikers",'Tellere og summer'!$A$83,IF(AL77="Ytre Bowlinglag",'Tellere og summer'!$A$93,"NA"))))))))))</f>
        <v>Gerd Norunn Nygård</v>
      </c>
      <c r="AL80" s="5">
        <v>150</v>
      </c>
      <c r="AM80" s="18">
        <v>135</v>
      </c>
      <c r="AN80" s="5">
        <v>182</v>
      </c>
      <c r="AO80" s="7">
        <f>SUM(AL80:AN80)</f>
        <v>467</v>
      </c>
      <c r="AP80" s="27"/>
      <c r="AQ80" s="47" t="str">
        <f>IF(AR77="Normo Slipestasjon",'Tellere og summer'!$A$3,IF(AR77="Glamox",'Tellere og summer'!$A$13,IF(AR77="Molde Kommune",'Tellere og summer'!$A$23,IF(AR77="Rørlegger 1",'Tellere og summer'!$A$33,IF(AR77="TietoEVRY",'Tellere og summer'!$A$43,IF(AR77="Danielsen å i",'Tellere og summer'!$A$53,IF(AR77="Panorama Turkeys",'Tellere og summer'!$A$63,IF(AR77="Team Fuglset",'Tellere og summer'!$A$73,IF(AR77="Istad Strikers",'Tellere og summer'!$A$83,IF(AR77="Ytre Bowlinglag",'Tellere og summer'!$A$93,"NA"))))))))))</f>
        <v>Amund Vaagen</v>
      </c>
      <c r="AR80" s="5">
        <v>160</v>
      </c>
      <c r="AS80" s="18">
        <v>175</v>
      </c>
      <c r="AT80" s="5">
        <v>146</v>
      </c>
      <c r="AU80" s="7">
        <f>SUM(AR80:AT80)</f>
        <v>481</v>
      </c>
      <c r="AV80" s="40"/>
      <c r="AW80" s="47" t="str">
        <f>IF(AX77="Normo Slipestasjon",'Tellere og summer'!$A$3,IF(AX77="Glamox",'Tellere og summer'!$A$13,IF(AX77="Molde Kommune",'Tellere og summer'!$A$23,IF(AX77="Rørlegger 1",'Tellere og summer'!$A$33,IF(AX77="TietoEVRY",'Tellere og summer'!$A$43,IF(AX77="Danielsen å i",'Tellere og summer'!$A$53,IF(AX77="Panorama Turkeys",'Tellere og summer'!$A$63,IF(AX77="Team Fuglset",'Tellere og summer'!$A$73,IF(AX77="Istad Strikers",'Tellere og summer'!$A$83,IF(AX77="Ytre Bowlinglag",'Tellere og summer'!$A$93,"NA"))))))))))</f>
        <v>Kjell Thorsrudhagen</v>
      </c>
      <c r="AX80" s="5">
        <v>172</v>
      </c>
      <c r="AY80" s="18">
        <v>146</v>
      </c>
      <c r="AZ80" s="5">
        <v>152</v>
      </c>
      <c r="BA80" s="7">
        <f>SUM(AX80:AZ80)</f>
        <v>470</v>
      </c>
      <c r="BB80" s="27"/>
      <c r="BC80" s="47" t="str">
        <f>IF(BD77="Normo Slipestasjon",'Tellere og summer'!$A$3,IF(BD77="Glamox",'Tellere og summer'!$A$13,IF(BD77="Molde Kommune",'Tellere og summer'!$A$23,IF(BD77="Rørlegger 1",'Tellere og summer'!$A$33,IF(BD77="TietoEVRY",'Tellere og summer'!$A$43,IF(BD77="Danielsen å i",'Tellere og summer'!$A$53,IF(BD77="Panorama Turkeys",'Tellere og summer'!$A$63,IF(BD77="Team Fuglset",'Tellere og summer'!$A$73,IF(BD77="Istad Strikers",'Tellere og summer'!$A$83,IF(BD77="Ytre Bowlinglag",'Tellere og summer'!$A$93,"NA"))))))))))</f>
        <v>Arne Ytterhaug</v>
      </c>
      <c r="BD80" s="5">
        <v>146</v>
      </c>
      <c r="BE80" s="18">
        <v>115</v>
      </c>
      <c r="BF80" s="5">
        <v>164</v>
      </c>
      <c r="BG80" s="7">
        <f>SUM(BD80:BF80)</f>
        <v>425</v>
      </c>
    </row>
    <row r="81" spans="1:59">
      <c r="A81" s="47" t="str">
        <f>IF(B77="Normo Slipestasjon",'Tellere og summer'!$A$4,IF(B77="Glamox",'Tellere og summer'!$A$14,IF(B77="Molde Kommune",'Tellere og summer'!$A$24,IF(B77="Rørlegger 1",'Tellere og summer'!$A$34,IF(B77="TietoEVRY",'Tellere og summer'!$A$44,IF(B77="Danielsen å i",'Tellere og summer'!$A$54,IF(B77="Panorama Turkeys",'Tellere og summer'!$A$64,IF(B77="Team Fuglset",'Tellere og summer'!$A$74,IF(B77="Istad Strikers",'Tellere og summer'!$A$84,IF(B77="Ytre Bowlinglag",'Tellere og summer'!$A$94,"NA"))))))))))</f>
        <v>Tormod Kleppe</v>
      </c>
      <c r="B81" s="8">
        <v>84</v>
      </c>
      <c r="C81" s="19">
        <v>124</v>
      </c>
      <c r="D81" s="8">
        <v>82</v>
      </c>
      <c r="E81" s="10">
        <f t="shared" ref="E81:E87" si="40">SUM(B81:D81)</f>
        <v>290</v>
      </c>
      <c r="F81" s="27"/>
      <c r="G81" s="47" t="str">
        <f>IF(H77="Normo Slipestasjon",'Tellere og summer'!$A$4,IF(H77="Glamox",'Tellere og summer'!$A$14,IF(H77="Molde Kommune",'Tellere og summer'!$A$24,IF(H77="Rørlegger 1",'Tellere og summer'!$A$34,IF(H77="TietoEVRY",'Tellere og summer'!$A$44,IF(H77="Danielsen å i",'Tellere og summer'!$A$54,IF(H77="Panorama Turkeys",'Tellere og summer'!$A$64,IF(H77="Team Fuglset",'Tellere og summer'!$A$74,IF(H77="Istad Strikers",'Tellere og summer'!$A$84,IF(H77="Ytre Bowlinglag",'Tellere og summer'!$A$94,"NA"))))))))))</f>
        <v>Billy Williams</v>
      </c>
      <c r="H81" s="8">
        <v>122</v>
      </c>
      <c r="I81" s="19">
        <v>104</v>
      </c>
      <c r="J81" s="9">
        <v>118</v>
      </c>
      <c r="K81" s="8">
        <f>SUM(H81:J81)</f>
        <v>344</v>
      </c>
      <c r="L81" s="40"/>
      <c r="M81" s="47" t="str">
        <f>IF(N77="Normo Slipestasjon",'Tellere og summer'!$A$4,IF(N77="Glamox",'Tellere og summer'!$A$14,IF(N77="Molde Kommune",'Tellere og summer'!$A$24,IF(N77="Rørlegger 1",'Tellere og summer'!$A$34,IF(N77="TietoEVRY",'Tellere og summer'!$A$44,IF(N77="Danielsen å i",'Tellere og summer'!$A$54,IF(N77="Panorama Turkeys",'Tellere og summer'!$A$64,IF(N77="Team Fuglset",'Tellere og summer'!$A$74,IF(N77="Istad Strikers",'Tellere og summer'!$A$84,IF(N77="Ytre Bowlinglag",'Tellere og summer'!$A$94,"NA"))))))))))</f>
        <v>Rikard Nerland</v>
      </c>
      <c r="N81" s="8">
        <v>245</v>
      </c>
      <c r="O81" s="19">
        <v>145</v>
      </c>
      <c r="P81" s="8">
        <v>214</v>
      </c>
      <c r="Q81" s="10">
        <f t="shared" ref="Q81:Q87" si="41">SUM(N81:P81)</f>
        <v>604</v>
      </c>
      <c r="R81" s="27"/>
      <c r="S81" s="47" t="str">
        <f>IF(T77="Normo Slipestasjon",'Tellere og summer'!$A$4,IF(T77="Glamox",'Tellere og summer'!$A$14,IF(T77="Molde Kommune",'Tellere og summer'!$A$24,IF(T77="Rørlegger 1",'Tellere og summer'!$A$34,IF(T77="TietoEVRY",'Tellere og summer'!$A$44,IF(T77="Danielsen å i",'Tellere og summer'!$A$54,IF(T77="Panorama Turkeys",'Tellere og summer'!$A$64,IF(T77="Team Fuglset",'Tellere og summer'!$A$74,IF(T77="Istad Strikers",'Tellere og summer'!$A$84,IF(T77="Ytre Bowlinglag",'Tellere og summer'!$A$94,"NA"))))))))))</f>
        <v>Jamie Sagstuen</v>
      </c>
      <c r="T81" s="8"/>
      <c r="U81" s="19"/>
      <c r="V81" s="8"/>
      <c r="W81" s="10">
        <f t="shared" ref="W81:W87" si="42">SUM(T81:V81)</f>
        <v>0</v>
      </c>
      <c r="X81" s="40"/>
      <c r="Y81" s="47" t="str">
        <f>IF(Z77="Normo Slipestasjon",'Tellere og summer'!$A$4,IF(Z77="Glamox",'Tellere og summer'!$A$14,IF(Z77="Molde Kommune",'Tellere og summer'!$A$24,IF(Z77="Rørlegger 1",'Tellere og summer'!$A$34,IF(Z77="TietoEVRY",'Tellere og summer'!$A$44,IF(Z77="Danielsen å i",'Tellere og summer'!$A$54,IF(Z77="Panorama Turkeys",'Tellere og summer'!$A$64,IF(Z77="Team Fuglset",'Tellere og summer'!$A$74,IF(Z77="Istad Strikers",'Tellere og summer'!$A$84,IF(Z77="Ytre Bowlinglag",'Tellere og summer'!$A$94,"NA"))))))))))</f>
        <v>Øystein Lervik</v>
      </c>
      <c r="Z81" s="8"/>
      <c r="AA81" s="19"/>
      <c r="AB81" s="8"/>
      <c r="AC81" s="10">
        <f t="shared" ref="AC81:AC87" si="43">SUM(Z81:AB81)</f>
        <v>0</v>
      </c>
      <c r="AD81" s="27"/>
      <c r="AE81" s="47" t="str">
        <f>IF(AF77="Normo Slipestasjon",'Tellere og summer'!$A$4,IF(AF77="Glamox",'Tellere og summer'!$A$14,IF(AF77="Molde Kommune",'Tellere og summer'!$A$24,IF(AF77="Rørlegger 1",'Tellere og summer'!$A$34,IF(AF77="TietoEVRY",'Tellere og summer'!$A$44,IF(AF77="Danielsen å i",'Tellere og summer'!$A$54,IF(AF77="Panorama Turkeys",'Tellere og summer'!$A$64,IF(AF77="Team Fuglset",'Tellere og summer'!$A$74,IF(AF77="Istad Strikers",'Tellere og summer'!$A$84,IF(AF77="Ytre Bowlinglag",'Tellere og summer'!$A$94,"NA"))))))))))</f>
        <v>Lars Brian Taylor</v>
      </c>
      <c r="AF81" s="8"/>
      <c r="AG81" s="19"/>
      <c r="AH81" s="8"/>
      <c r="AI81" s="10">
        <f t="shared" ref="AI81:AI87" si="44">SUM(AF81:AH81)</f>
        <v>0</v>
      </c>
      <c r="AJ81" s="40"/>
      <c r="AK81" s="47" t="str">
        <f>IF(AL77="Normo Slipestasjon",'Tellere og summer'!$A$4,IF(AL77="Glamox",'Tellere og summer'!$A$14,IF(AL77="Molde Kommune",'Tellere og summer'!$A$24,IF(AL77="Rørlegger 1",'Tellere og summer'!$A$34,IF(AL77="TietoEVRY",'Tellere og summer'!$A$44,IF(AL77="Danielsen å i",'Tellere og summer'!$A$54,IF(AL77="Panorama Turkeys",'Tellere og summer'!$A$64,IF(AL77="Team Fuglset",'Tellere og summer'!$A$74,IF(AL77="Istad Strikers",'Tellere og summer'!$A$84,IF(AL77="Ytre Bowlinglag",'Tellere og summer'!$A$94,"NA"))))))))))</f>
        <v>Ole Østigård</v>
      </c>
      <c r="AL81" s="8"/>
      <c r="AM81" s="19"/>
      <c r="AN81" s="8"/>
      <c r="AO81" s="10">
        <f t="shared" ref="AO81:AO87" si="45">SUM(AL81:AN81)</f>
        <v>0</v>
      </c>
      <c r="AP81" s="27"/>
      <c r="AQ81" s="47" t="str">
        <f>IF(AR77="Normo Slipestasjon",'Tellere og summer'!$A$4,IF(AR77="Glamox",'Tellere og summer'!$A$14,IF(AR77="Molde Kommune",'Tellere og summer'!$A$24,IF(AR77="Rørlegger 1",'Tellere og summer'!$A$34,IF(AR77="TietoEVRY",'Tellere og summer'!$A$44,IF(AR77="Danielsen å i",'Tellere og summer'!$A$54,IF(AR77="Panorama Turkeys",'Tellere og summer'!$A$64,IF(AR77="Team Fuglset",'Tellere og summer'!$A$74,IF(AR77="Istad Strikers",'Tellere og summer'!$A$84,IF(AR77="Ytre Bowlinglag",'Tellere og summer'!$A$94,"NA"))))))))))</f>
        <v>Halvor Vaagen</v>
      </c>
      <c r="AR81" s="8">
        <v>132</v>
      </c>
      <c r="AS81" s="19">
        <v>153</v>
      </c>
      <c r="AT81" s="8">
        <v>155</v>
      </c>
      <c r="AU81" s="10">
        <f t="shared" ref="AU81:AU87" si="46">SUM(AR81:AT81)</f>
        <v>440</v>
      </c>
      <c r="AV81" s="40"/>
      <c r="AW81" s="47" t="str">
        <f>IF(AX77="Normo Slipestasjon",'Tellere og summer'!$A$4,IF(AX77="Glamox",'Tellere og summer'!$A$14,IF(AX77="Molde Kommune",'Tellere og summer'!$A$24,IF(AX77="Rørlegger 1",'Tellere og summer'!$A$34,IF(AX77="TietoEVRY",'Tellere og summer'!$A$44,IF(AX77="Danielsen å i",'Tellere og summer'!$A$54,IF(AX77="Panorama Turkeys",'Tellere og summer'!$A$64,IF(AX77="Team Fuglset",'Tellere og summer'!$A$74,IF(AX77="Istad Strikers",'Tellere og summer'!$A$84,IF(AX77="Ytre Bowlinglag",'Tellere og summer'!$A$94,"NA"))))))))))</f>
        <v>Alhild Danielsen</v>
      </c>
      <c r="AX81" s="8">
        <v>178</v>
      </c>
      <c r="AY81" s="19">
        <v>164</v>
      </c>
      <c r="AZ81" s="8">
        <v>154</v>
      </c>
      <c r="BA81" s="10">
        <f t="shared" ref="BA81:BA87" si="47">SUM(AX81:AZ81)</f>
        <v>496</v>
      </c>
      <c r="BB81" s="27"/>
      <c r="BC81" s="47" t="str">
        <f>IF(BD77="Normo Slipestasjon",'Tellere og summer'!$A$4,IF(BD77="Glamox",'Tellere og summer'!$A$14,IF(BD77="Molde Kommune",'Tellere og summer'!$A$24,IF(BD77="Rørlegger 1",'Tellere og summer'!$A$34,IF(BD77="TietoEVRY",'Tellere og summer'!$A$44,IF(BD77="Danielsen å i",'Tellere og summer'!$A$54,IF(BD77="Panorama Turkeys",'Tellere og summer'!$A$64,IF(BD77="Team Fuglset",'Tellere og summer'!$A$74,IF(BD77="Istad Strikers",'Tellere og summer'!$A$84,IF(BD77="Ytre Bowlinglag",'Tellere og summer'!$A$94,"NA"))))))))))</f>
        <v>Magne Farstadvoll</v>
      </c>
      <c r="BD81" s="8">
        <v>135</v>
      </c>
      <c r="BE81" s="19">
        <v>112</v>
      </c>
      <c r="BF81" s="8">
        <v>88</v>
      </c>
      <c r="BG81" s="10">
        <f t="shared" ref="BG81:BG87" si="48">SUM(BD81:BF81)</f>
        <v>335</v>
      </c>
    </row>
    <row r="82" spans="1:59">
      <c r="A82" s="47" t="str">
        <f>IF(B77="Normo Slipestasjon",'Tellere og summer'!$A$5,IF(B77="Glamox",'Tellere og summer'!$A$15,IF(B77="Molde Kommune",'Tellere og summer'!$A$25,IF(B77="Rørlegger 1",'Tellere og summer'!$A$35,IF(B77="TietoEVRY",'Tellere og summer'!$A$45,IF(B77="Danielsen å i",'Tellere og summer'!$A$55,IF(B77="Panorama Turkeys",'Tellere og summer'!$A$65,IF(B77="Team Fuglset",'Tellere og summer'!$A$75,IF(B77="Istad Strikers",'Tellere og summer'!$A$85,IF(B77="Ytre Bowlinglag",'Tellere og summer'!$A$95,"NA"))))))))))</f>
        <v>Tor Åge Langås</v>
      </c>
      <c r="B82" s="8">
        <v>97</v>
      </c>
      <c r="C82" s="19">
        <v>122</v>
      </c>
      <c r="D82" s="8">
        <v>123</v>
      </c>
      <c r="E82" s="10">
        <f t="shared" si="40"/>
        <v>342</v>
      </c>
      <c r="F82" s="27"/>
      <c r="G82" s="47" t="str">
        <f>IF(H77="Normo Slipestasjon",'Tellere og summer'!$A$5,IF(H77="Glamox",'Tellere og summer'!$A$15,IF(H77="Molde Kommune",'Tellere og summer'!$A$25,IF(H77="Rørlegger 1",'Tellere og summer'!$A$35,IF(H77="TietoEVRY",'Tellere og summer'!$A$45,IF(H77="Danielsen å i",'Tellere og summer'!$A$55,IF(H77="Panorama Turkeys",'Tellere og summer'!$A$65,IF(H77="Team Fuglset",'Tellere og summer'!$A$75,IF(H77="Istad Strikers",'Tellere og summer'!$A$85,IF(H77="Ytre Bowlinglag",'Tellere og summer'!$A$95,"NA"))))))))))</f>
        <v>Arild Gujord</v>
      </c>
      <c r="H82" s="8">
        <v>167</v>
      </c>
      <c r="I82" s="19">
        <v>131</v>
      </c>
      <c r="J82" s="9">
        <v>136</v>
      </c>
      <c r="K82" s="8">
        <f>SUM(H82:J82)</f>
        <v>434</v>
      </c>
      <c r="L82" s="40"/>
      <c r="M82" s="47" t="str">
        <f>IF(N77="Normo Slipestasjon",'Tellere og summer'!$A$5,IF(N77="Glamox",'Tellere og summer'!$A$15,IF(N77="Molde Kommune",'Tellere og summer'!$A$25,IF(N77="Rørlegger 1",'Tellere og summer'!$A$35,IF(N77="TietoEVRY",'Tellere og summer'!$A$45,IF(N77="Danielsen å i",'Tellere og summer'!$A$55,IF(N77="Panorama Turkeys",'Tellere og summer'!$A$65,IF(N77="Team Fuglset",'Tellere og summer'!$A$75,IF(N77="Istad Strikers",'Tellere og summer'!$A$85,IF(N77="Ytre Bowlinglag",'Tellere og summer'!$A$95,"NA"))))))))))</f>
        <v>Christian Pascal</v>
      </c>
      <c r="N82" s="8">
        <v>179</v>
      </c>
      <c r="O82" s="19">
        <v>159</v>
      </c>
      <c r="P82" s="8">
        <v>193</v>
      </c>
      <c r="Q82" s="10">
        <f t="shared" si="41"/>
        <v>531</v>
      </c>
      <c r="R82" s="27"/>
      <c r="S82" s="47" t="str">
        <f>IF(T77="Normo Slipestasjon",'Tellere og summer'!$A$5,IF(T77="Glamox",'Tellere og summer'!$A$15,IF(T77="Molde Kommune",'Tellere og summer'!$A$25,IF(T77="Rørlegger 1",'Tellere og summer'!$A$35,IF(T77="TietoEVRY",'Tellere og summer'!$A$45,IF(T77="Danielsen å i",'Tellere og summer'!$A$55,IF(T77="Panorama Turkeys",'Tellere og summer'!$A$65,IF(T77="Team Fuglset",'Tellere og summer'!$A$75,IF(T77="Istad Strikers",'Tellere og summer'!$A$85,IF(T77="Ytre Bowlinglag",'Tellere og summer'!$A$95,"NA"))))))))))</f>
        <v>Martin Gikling &amp; Evy</v>
      </c>
      <c r="T82" s="8"/>
      <c r="U82" s="19"/>
      <c r="V82" s="8"/>
      <c r="W82" s="10">
        <f t="shared" si="42"/>
        <v>0</v>
      </c>
      <c r="X82" s="40"/>
      <c r="Y82" s="47" t="str">
        <f>IF(Z77="Normo Slipestasjon",'Tellere og summer'!$A$5,IF(Z77="Glamox",'Tellere og summer'!$A$15,IF(Z77="Molde Kommune",'Tellere og summer'!$A$25,IF(Z77="Rørlegger 1",'Tellere og summer'!$A$35,IF(Z77="TietoEVRY",'Tellere og summer'!$A$45,IF(Z77="Danielsen å i",'Tellere og summer'!$A$55,IF(Z77="Panorama Turkeys",'Tellere og summer'!$A$65,IF(Z77="Team Fuglset",'Tellere og summer'!$A$75,IF(Z77="Istad Strikers",'Tellere og summer'!$A$85,IF(Z77="Ytre Bowlinglag",'Tellere og summer'!$A$95,"NA"))))))))))</f>
        <v>Vidar Lervik</v>
      </c>
      <c r="Z82" s="8"/>
      <c r="AA82" s="19"/>
      <c r="AB82" s="8"/>
      <c r="AC82" s="10">
        <f t="shared" si="43"/>
        <v>0</v>
      </c>
      <c r="AD82" s="27"/>
      <c r="AE82" s="47" t="str">
        <f>IF(AF77="Normo Slipestasjon",'Tellere og summer'!$A$5,IF(AF77="Glamox",'Tellere og summer'!$A$15,IF(AF77="Molde Kommune",'Tellere og summer'!$A$25,IF(AF77="Rørlegger 1",'Tellere og summer'!$A$35,IF(AF77="TietoEVRY",'Tellere og summer'!$A$45,IF(AF77="Danielsen å i",'Tellere og summer'!$A$55,IF(AF77="Panorama Turkeys",'Tellere og summer'!$A$65,IF(AF77="Team Fuglset",'Tellere og summer'!$A$75,IF(AF77="Istad Strikers",'Tellere og summer'!$A$85,IF(AF77="Ytre Bowlinglag",'Tellere og summer'!$A$95,"NA"))))))))))</f>
        <v>Ole Morten Aarø</v>
      </c>
      <c r="AF82" s="8"/>
      <c r="AG82" s="19"/>
      <c r="AH82" s="8"/>
      <c r="AI82" s="10">
        <f t="shared" si="44"/>
        <v>0</v>
      </c>
      <c r="AJ82" s="40"/>
      <c r="AK82" s="47" t="str">
        <f>IF(AL77="Normo Slipestasjon",'Tellere og summer'!$A$5,IF(AL77="Glamox",'Tellere og summer'!$A$15,IF(AL77="Molde Kommune",'Tellere og summer'!$A$25,IF(AL77="Rørlegger 1",'Tellere og summer'!$A$35,IF(AL77="TietoEVRY",'Tellere og summer'!$A$45,IF(AL77="Danielsen å i",'Tellere og summer'!$A$55,IF(AL77="Panorama Turkeys",'Tellere og summer'!$A$65,IF(AL77="Team Fuglset",'Tellere og summer'!$A$75,IF(AL77="Istad Strikers",'Tellere og summer'!$A$85,IF(AL77="Ytre Bowlinglag",'Tellere og summer'!$A$95,"NA"))))))))))</f>
        <v>Tone Nygård Nilsen</v>
      </c>
      <c r="AL82" s="8">
        <v>145</v>
      </c>
      <c r="AM82" s="19">
        <v>104</v>
      </c>
      <c r="AN82" s="8">
        <v>175</v>
      </c>
      <c r="AO82" s="10">
        <f t="shared" si="45"/>
        <v>424</v>
      </c>
      <c r="AP82" s="27"/>
      <c r="AQ82" s="47" t="str">
        <f>IF(AR77="Normo Slipestasjon",'Tellere og summer'!$A$5,IF(AR77="Glamox",'Tellere og summer'!$A$15,IF(AR77="Molde Kommune",'Tellere og summer'!$A$25,IF(AR77="Rørlegger 1",'Tellere og summer'!$A$35,IF(AR77="TietoEVRY",'Tellere og summer'!$A$45,IF(AR77="Danielsen å i",'Tellere og summer'!$A$55,IF(AR77="Panorama Turkeys",'Tellere og summer'!$A$65,IF(AR77="Team Fuglset",'Tellere og summer'!$A$75,IF(AR77="Istad Strikers",'Tellere og summer'!$A$85,IF(AR77="Ytre Bowlinglag",'Tellere og summer'!$A$95,"NA"))))))))))</f>
        <v>Jarle Endreplass</v>
      </c>
      <c r="AR82" s="8">
        <v>150</v>
      </c>
      <c r="AS82" s="19">
        <v>156</v>
      </c>
      <c r="AT82" s="8">
        <v>117</v>
      </c>
      <c r="AU82" s="10">
        <f t="shared" si="46"/>
        <v>423</v>
      </c>
      <c r="AV82" s="40"/>
      <c r="AW82" s="47" t="str">
        <f>IF(AX77="Normo Slipestasjon",'Tellere og summer'!$A$5,IF(AX77="Glamox",'Tellere og summer'!$A$15,IF(AX77="Molde Kommune",'Tellere og summer'!$A$25,IF(AX77="Rørlegger 1",'Tellere og summer'!$A$35,IF(AX77="TietoEVRY",'Tellere og summer'!$A$45,IF(AX77="Danielsen å i",'Tellere og summer'!$A$55,IF(AX77="Panorama Turkeys",'Tellere og summer'!$A$65,IF(AX77="Team Fuglset",'Tellere og summer'!$A$75,IF(AX77="Istad Strikers",'Tellere og summer'!$A$85,IF(AX77="Ytre Bowlinglag",'Tellere og summer'!$A$95,"NA"))))))))))</f>
        <v>Grethe Danielsen</v>
      </c>
      <c r="AX82" s="8"/>
      <c r="AY82" s="19"/>
      <c r="AZ82" s="8"/>
      <c r="BA82" s="10">
        <f t="shared" si="47"/>
        <v>0</v>
      </c>
      <c r="BB82" s="27"/>
      <c r="BC82" s="47" t="str">
        <f>IF(BD77="Normo Slipestasjon",'Tellere og summer'!$A$5,IF(BD77="Glamox",'Tellere og summer'!$A$15,IF(BD77="Molde Kommune",'Tellere og summer'!$A$25,IF(BD77="Rørlegger 1",'Tellere og summer'!$A$35,IF(BD77="TietoEVRY",'Tellere og summer'!$A$45,IF(BD77="Danielsen å i",'Tellere og summer'!$A$55,IF(BD77="Panorama Turkeys",'Tellere og summer'!$A$65,IF(BD77="Team Fuglset",'Tellere og summer'!$A$75,IF(BD77="Istad Strikers",'Tellere og summer'!$A$85,IF(BD77="Ytre Bowlinglag",'Tellere og summer'!$A$95,"NA"))))))))))</f>
        <v>Jan Kjetil Holberg Sandnes</v>
      </c>
      <c r="BD82" s="8"/>
      <c r="BE82" s="19"/>
      <c r="BF82" s="8"/>
      <c r="BG82" s="10">
        <f t="shared" si="48"/>
        <v>0</v>
      </c>
    </row>
    <row r="83" spans="1:59">
      <c r="A83" s="47" t="str">
        <f>IF(B77="Normo Slipestasjon",'Tellere og summer'!$A$6,IF(B77="Glamox",'Tellere og summer'!$A$16,IF(B77="Molde Kommune",'Tellere og summer'!$A$26,IF(B77="Rørlegger 1",'Tellere og summer'!$A$36,IF(B77="TietoEVRY",'Tellere og summer'!$A$46,IF(B77="Danielsen å i",'Tellere og summer'!$A$56,IF(B77="Panorama Turkeys",'Tellere og summer'!$A$66,IF(B77="Team Fuglset",'Tellere og summer'!$A$76,IF(B77="Istad Strikers",'Tellere og summer'!$A$86,IF(B77="Ytre Bowlinglag",'Tellere og summer'!$A$96,"NA"))))))))))</f>
        <v>Thor Bolsønes</v>
      </c>
      <c r="B83" s="8"/>
      <c r="C83" s="19"/>
      <c r="D83" s="8"/>
      <c r="E83" s="10">
        <f t="shared" si="40"/>
        <v>0</v>
      </c>
      <c r="F83" s="27"/>
      <c r="G83" s="47" t="str">
        <f>IF(H77="Normo Slipestasjon",'Tellere og summer'!$A$6,IF(H77="Glamox",'Tellere og summer'!$A$16,IF(H77="Molde Kommune",'Tellere og summer'!$A$26,IF(H77="Rørlegger 1",'Tellere og summer'!$A$36,IF(H77="TietoEVRY",'Tellere og summer'!$A$46,IF(H77="Danielsen å i",'Tellere og summer'!$A$56,IF(H77="Panorama Turkeys",'Tellere og summer'!$A$66,IF(H77="Team Fuglset",'Tellere og summer'!$A$76,IF(H77="Istad Strikers",'Tellere og summer'!$A$86,IF(H77="Ytre Bowlinglag",'Tellere og summer'!$A$96,"NA"))))))))))</f>
        <v>Kristian Røstberg</v>
      </c>
      <c r="H83" s="8"/>
      <c r="I83" s="19"/>
      <c r="J83" s="9"/>
      <c r="K83" s="8"/>
      <c r="L83" s="40"/>
      <c r="M83" s="47" t="str">
        <f>IF(N77="Normo Slipestasjon",'Tellere og summer'!$A$6,IF(N77="Glamox",'Tellere og summer'!$A$16,IF(N77="Molde Kommune",'Tellere og summer'!$A$26,IF(N77="Rørlegger 1",'Tellere og summer'!$A$36,IF(N77="TietoEVRY",'Tellere og summer'!$A$46,IF(N77="Danielsen å i",'Tellere og summer'!$A$56,IF(N77="Panorama Turkeys",'Tellere og summer'!$A$66,IF(N77="Team Fuglset",'Tellere og summer'!$A$76,IF(N77="Istad Strikers",'Tellere og summer'!$A$86,IF(N77="Ytre Bowlinglag",'Tellere og summer'!$A$96,"NA"))))))))))</f>
        <v>Odd Øyvind Fjørtoft</v>
      </c>
      <c r="N83" s="8"/>
      <c r="O83" s="19"/>
      <c r="P83" s="8"/>
      <c r="Q83" s="10">
        <f t="shared" si="41"/>
        <v>0</v>
      </c>
      <c r="R83" s="27"/>
      <c r="S83" s="47" t="str">
        <f>IF(T77="Normo Slipestasjon",'Tellere og summer'!$A$6,IF(T77="Glamox",'Tellere og summer'!$A$16,IF(T77="Molde Kommune",'Tellere og summer'!$A$26,IF(T77="Rørlegger 1",'Tellere og summer'!$A$36,IF(T77="TietoEVRY",'Tellere og summer'!$A$46,IF(T77="Danielsen å i",'Tellere og summer'!$A$56,IF(T77="Panorama Turkeys",'Tellere og summer'!$A$66,IF(T77="Team Fuglset",'Tellere og summer'!$A$76,IF(T77="Istad Strikers",'Tellere og summer'!$A$86,IF(T77="Ytre Bowlinglag",'Tellere og summer'!$A$96,"NA"))))))))))</f>
        <v>Jacob Lyche</v>
      </c>
      <c r="T83" s="8">
        <v>99</v>
      </c>
      <c r="U83" s="19">
        <v>153</v>
      </c>
      <c r="V83" s="8">
        <v>112</v>
      </c>
      <c r="W83" s="10">
        <f t="shared" si="42"/>
        <v>364</v>
      </c>
      <c r="X83" s="40"/>
      <c r="Y83" s="47" t="str">
        <f>IF(Z77="Normo Slipestasjon",'Tellere og summer'!$A$6,IF(Z77="Glamox",'Tellere og summer'!$A$16,IF(Z77="Molde Kommune",'Tellere og summer'!$A$26,IF(Z77="Rørlegger 1",'Tellere og summer'!$A$36,IF(Z77="TietoEVRY",'Tellere og summer'!$A$46,IF(Z77="Danielsen å i",'Tellere og summer'!$A$56,IF(Z77="Panorama Turkeys",'Tellere og summer'!$A$66,IF(Z77="Team Fuglset",'Tellere og summer'!$A$76,IF(Z77="Istad Strikers",'Tellere og summer'!$A$86,IF(Z77="Ytre Bowlinglag",'Tellere og summer'!$A$96,"NA"))))))))))</f>
        <v>Svein Johan Hauge</v>
      </c>
      <c r="Z83" s="8"/>
      <c r="AA83" s="19"/>
      <c r="AB83" s="8"/>
      <c r="AC83" s="10">
        <f t="shared" si="43"/>
        <v>0</v>
      </c>
      <c r="AD83" s="27"/>
      <c r="AE83" s="47" t="str">
        <f>IF(AF77="Normo Slipestasjon",'Tellere og summer'!$A$6,IF(AF77="Glamox",'Tellere og summer'!$A$16,IF(AF77="Molde Kommune",'Tellere og summer'!$A$26,IF(AF77="Rørlegger 1",'Tellere og summer'!$A$36,IF(AF77="TietoEVRY",'Tellere og summer'!$A$46,IF(AF77="Danielsen å i",'Tellere og summer'!$A$56,IF(AF77="Panorama Turkeys",'Tellere og summer'!$A$66,IF(AF77="Team Fuglset",'Tellere og summer'!$A$76,IF(AF77="Istad Strikers",'Tellere og summer'!$A$86,IF(AF77="Ytre Bowlinglag",'Tellere og summer'!$A$96,"NA"))))))))))</f>
        <v>Svein Gussiås</v>
      </c>
      <c r="AF83" s="8">
        <v>164</v>
      </c>
      <c r="AG83" s="19">
        <v>125</v>
      </c>
      <c r="AH83" s="8">
        <v>126</v>
      </c>
      <c r="AI83" s="10">
        <f t="shared" si="44"/>
        <v>415</v>
      </c>
      <c r="AJ83" s="40"/>
      <c r="AK83" s="47" t="str">
        <f>IF(AL77="Normo Slipestasjon",'Tellere og summer'!$A$6,IF(AL77="Glamox",'Tellere og summer'!$A$16,IF(AL77="Molde Kommune",'Tellere og summer'!$A$26,IF(AL77="Rørlegger 1",'Tellere og summer'!$A$36,IF(AL77="TietoEVRY",'Tellere og summer'!$A$46,IF(AL77="Danielsen å i",'Tellere og summer'!$A$56,IF(AL77="Panorama Turkeys",'Tellere og summer'!$A$66,IF(AL77="Team Fuglset",'Tellere og summer'!$A$76,IF(AL77="Istad Strikers",'Tellere og summer'!$A$86,IF(AL77="Ytre Bowlinglag",'Tellere og summer'!$A$96,"NA"))))))))))</f>
        <v>Arild Bryhn</v>
      </c>
      <c r="AL83" s="8"/>
      <c r="AM83" s="19"/>
      <c r="AN83" s="8"/>
      <c r="AO83" s="10">
        <f t="shared" si="45"/>
        <v>0</v>
      </c>
      <c r="AP83" s="27"/>
      <c r="AQ83" s="47" t="str">
        <f>IF(AR77="Normo Slipestasjon",'Tellere og summer'!$A$6,IF(AR77="Glamox",'Tellere og summer'!$A$16,IF(AR77="Molde Kommune",'Tellere og summer'!$A$26,IF(AR77="Rørlegger 1",'Tellere og summer'!$A$36,IF(AR77="TietoEVRY",'Tellere og summer'!$A$46,IF(AR77="Danielsen å i",'Tellere og summer'!$A$56,IF(AR77="Panorama Turkeys",'Tellere og summer'!$A$66,IF(AR77="Team Fuglset",'Tellere og summer'!$A$76,IF(AR77="Istad Strikers",'Tellere og summer'!$A$86,IF(AR77="Ytre Bowlinglag",'Tellere og summer'!$A$96,"NA"))))))))))</f>
        <v>Geir Gjelsten</v>
      </c>
      <c r="AR83" s="8"/>
      <c r="AS83" s="19"/>
      <c r="AT83" s="8"/>
      <c r="AU83" s="10">
        <f t="shared" si="46"/>
        <v>0</v>
      </c>
      <c r="AV83" s="40"/>
      <c r="AW83" s="47" t="str">
        <f>IF(AX77="Normo Slipestasjon",'Tellere og summer'!$A$6,IF(AX77="Glamox",'Tellere og summer'!$A$16,IF(AX77="Molde Kommune",'Tellere og summer'!$A$26,IF(AX77="Rørlegger 1",'Tellere og summer'!$A$36,IF(AX77="TietoEVRY",'Tellere og summer'!$A$46,IF(AX77="Danielsen å i",'Tellere og summer'!$A$56,IF(AX77="Panorama Turkeys",'Tellere og summer'!$A$66,IF(AX77="Team Fuglset",'Tellere og summer'!$A$76,IF(AX77="Istad Strikers",'Tellere og summer'!$A$86,IF(AX77="Ytre Bowlinglag",'Tellere og summer'!$A$96,"NA"))))))))))</f>
        <v>Irene T. Danielsen</v>
      </c>
      <c r="AX83" s="8">
        <v>212</v>
      </c>
      <c r="AY83" s="19">
        <v>225</v>
      </c>
      <c r="AZ83" s="8">
        <v>183</v>
      </c>
      <c r="BA83" s="10">
        <f t="shared" si="47"/>
        <v>620</v>
      </c>
      <c r="BB83" s="27"/>
      <c r="BC83" s="47" t="str">
        <f>IF(BD77="Normo Slipestasjon",'Tellere og summer'!$A$6,IF(BD77="Glamox",'Tellere og summer'!$A$16,IF(BD77="Molde Kommune",'Tellere og summer'!$A$26,IF(BD77="Rørlegger 1",'Tellere og summer'!$A$36,IF(BD77="TietoEVRY",'Tellere og summer'!$A$46,IF(BD77="Danielsen å i",'Tellere og summer'!$A$56,IF(BD77="Panorama Turkeys",'Tellere og summer'!$A$66,IF(BD77="Team Fuglset",'Tellere og summer'!$A$76,IF(BD77="Istad Strikers",'Tellere og summer'!$A$86,IF(BD77="Ytre Bowlinglag",'Tellere og summer'!$A$96,"NA"))))))))))</f>
        <v>Sindre Aure</v>
      </c>
      <c r="BD83" s="8">
        <v>91</v>
      </c>
      <c r="BE83" s="19">
        <v>129</v>
      </c>
      <c r="BF83" s="8">
        <v>148</v>
      </c>
      <c r="BG83" s="10">
        <f t="shared" si="48"/>
        <v>368</v>
      </c>
    </row>
    <row r="84" spans="1:59">
      <c r="A84" s="47">
        <f>IF(B77="Normo Slipestasjon",'Tellere og summer'!$A$7,IF(B77="Glamox",'Tellere og summer'!$A$17,IF(B77="Molde Kommune",'Tellere og summer'!$A$27,IF(B77="Rørlegger 1",'Tellere og summer'!$A$37,IF(B77="TietoEVRY",'Tellere og summer'!$A$47,IF(B77="Danielsen å i",'Tellere og summer'!$A$57,IF(B77="Panorama Turkeys",'Tellere og summer'!$A$67,IF(B77="Team Fuglset",'Tellere og summer'!$A$77,IF(B77="Istad Strikers",'Tellere og summer'!$A$87,IF(B77="Ytre Bowlinglag",'Tellere og summer'!$A$97,"NA"))))))))))</f>
        <v>0</v>
      </c>
      <c r="B84" s="8"/>
      <c r="C84" s="19"/>
      <c r="D84" s="8"/>
      <c r="E84" s="10">
        <f t="shared" si="40"/>
        <v>0</v>
      </c>
      <c r="F84" s="27"/>
      <c r="G84" s="47" t="str">
        <f>IF(H77="Normo Slipestasjon",'Tellere og summer'!$A$7,IF(H77="Glamox",'Tellere og summer'!$A$17,IF(H77="Molde Kommune",'Tellere og summer'!$A$27,IF(H77="Rørlegger 1",'Tellere og summer'!$A$37,IF(H77="TietoEVRY",'Tellere og summer'!$A$47,IF(H77="Danielsen å i",'Tellere og summer'!$A$57,IF(H77="Panorama Turkeys",'Tellere og summer'!$A$67,IF(H77="Team Fuglset",'Tellere og summer'!$A$77,IF(H77="Istad Strikers",'Tellere og summer'!$A$87,IF(H77="Ytre Bowlinglag",'Tellere og summer'!$A$97,"NA"))))))))))</f>
        <v>Pål Aslaksen</v>
      </c>
      <c r="H84" s="8"/>
      <c r="I84" s="19"/>
      <c r="J84" s="9"/>
      <c r="K84" s="8"/>
      <c r="L84" s="40"/>
      <c r="M84" s="47" t="str">
        <f>IF(N77="Normo Slipestasjon",'Tellere og summer'!$A$7,IF(N77="Glamox",'Tellere og summer'!$A$17,IF(N77="Molde Kommune",'Tellere og summer'!$A$27,IF(N77="Rørlegger 1",'Tellere og summer'!$A$37,IF(N77="TietoEVRY",'Tellere og summer'!$A$47,IF(N77="Danielsen å i",'Tellere og summer'!$A$57,IF(N77="Panorama Turkeys",'Tellere og summer'!$A$67,IF(N77="Team Fuglset",'Tellere og summer'!$A$77,IF(N77="Istad Strikers",'Tellere og summer'!$A$87,IF(N77="Ytre Bowlinglag",'Tellere og summer'!$A$97,"NA"))))))))))</f>
        <v>Erik Hoel</v>
      </c>
      <c r="N84" s="8"/>
      <c r="O84" s="19"/>
      <c r="P84" s="8"/>
      <c r="Q84" s="10">
        <f t="shared" si="41"/>
        <v>0</v>
      </c>
      <c r="R84" s="27"/>
      <c r="S84" s="47" t="str">
        <f>IF(T77="Normo Slipestasjon",'Tellere og summer'!$A$7,IF(T77="Glamox",'Tellere og summer'!$A$17,IF(T77="Molde Kommune",'Tellere og summer'!$A$27,IF(T77="Rørlegger 1",'Tellere og summer'!$A$37,IF(T77="TietoEVRY",'Tellere og summer'!$A$47,IF(T77="Danielsen å i",'Tellere og summer'!$A$57,IF(T77="Panorama Turkeys",'Tellere og summer'!$A$67,IF(T77="Team Fuglset",'Tellere og summer'!$A$77,IF(T77="Istad Strikers",'Tellere og summer'!$A$87,IF(T77="Ytre Bowlinglag",'Tellere og summer'!$A$97,"NA"))))))))))</f>
        <v>Niklas Sevland</v>
      </c>
      <c r="T84" s="8">
        <v>124</v>
      </c>
      <c r="U84" s="19">
        <v>100</v>
      </c>
      <c r="V84" s="8">
        <v>170</v>
      </c>
      <c r="W84" s="10">
        <f t="shared" si="42"/>
        <v>394</v>
      </c>
      <c r="X84" s="40"/>
      <c r="Y84" s="47" t="str">
        <f>IF(Z77="Normo Slipestasjon",'Tellere og summer'!$A$7,IF(Z77="Glamox",'Tellere og summer'!$A$17,IF(Z77="Molde Kommune",'Tellere og summer'!$A$27,IF(Z77="Rørlegger 1",'Tellere og summer'!$A$37,IF(Z77="TietoEVRY",'Tellere og summer'!$A$47,IF(Z77="Danielsen å i",'Tellere og summer'!$A$57,IF(Z77="Panorama Turkeys",'Tellere og summer'!$A$67,IF(Z77="Team Fuglset",'Tellere og summer'!$A$77,IF(Z77="Istad Strikers",'Tellere og summer'!$A$87,IF(Z77="Ytre Bowlinglag",'Tellere og summer'!$A$97,"NA"))))))))))</f>
        <v>Arnfinn Løntjern</v>
      </c>
      <c r="Z84" s="8"/>
      <c r="AA84" s="19"/>
      <c r="AB84" s="8"/>
      <c r="AC84" s="10">
        <f t="shared" si="43"/>
        <v>0</v>
      </c>
      <c r="AD84" s="27"/>
      <c r="AE84" s="47" t="str">
        <f>IF(AF77="Normo Slipestasjon",'Tellere og summer'!$A$7,IF(AF77="Glamox",'Tellere og summer'!$A$17,IF(AF77="Molde Kommune",'Tellere og summer'!$A$27,IF(AF77="Rørlegger 1",'Tellere og summer'!$A$37,IF(AF77="TietoEVRY",'Tellere og summer'!$A$47,IF(AF77="Danielsen å i",'Tellere og summer'!$A$57,IF(AF77="Panorama Turkeys",'Tellere og summer'!$A$67,IF(AF77="Team Fuglset",'Tellere og summer'!$A$77,IF(AF77="Istad Strikers",'Tellere og summer'!$A$87,IF(AF77="Ytre Bowlinglag",'Tellere og summer'!$A$97,"NA"))))))))))</f>
        <v>Preben Solem</v>
      </c>
      <c r="AF84" s="8"/>
      <c r="AG84" s="19"/>
      <c r="AH84" s="8"/>
      <c r="AI84" s="10">
        <f t="shared" si="44"/>
        <v>0</v>
      </c>
      <c r="AJ84" s="40"/>
      <c r="AK84" s="47" t="str">
        <f>IF(AL77="Normo Slipestasjon",'Tellere og summer'!$A$7,IF(AL77="Glamox",'Tellere og summer'!$A$17,IF(AL77="Molde Kommune",'Tellere og summer'!$A$27,IF(AL77="Rørlegger 1",'Tellere og summer'!$A$37,IF(AL77="TietoEVRY",'Tellere og summer'!$A$47,IF(AL77="Danielsen å i",'Tellere og summer'!$A$57,IF(AL77="Panorama Turkeys",'Tellere og summer'!$A$67,IF(AL77="Team Fuglset",'Tellere og summer'!$A$77,IF(AL77="Istad Strikers",'Tellere og summer'!$A$87,IF(AL77="Ytre Bowlinglag",'Tellere og summer'!$A$97,"NA"))))))))))</f>
        <v>Mette Jane Holand</v>
      </c>
      <c r="AL84" s="8">
        <v>85</v>
      </c>
      <c r="AM84" s="19">
        <v>103</v>
      </c>
      <c r="AN84" s="8">
        <v>106</v>
      </c>
      <c r="AO84" s="10">
        <f t="shared" si="45"/>
        <v>294</v>
      </c>
      <c r="AP84" s="27"/>
      <c r="AQ84" s="47" t="str">
        <f>IF(AR77="Normo Slipestasjon",'Tellere og summer'!$A$7,IF(AR77="Glamox",'Tellere og summer'!$A$17,IF(AR77="Molde Kommune",'Tellere og summer'!$A$27,IF(AR77="Rørlegger 1",'Tellere og summer'!$A$37,IF(AR77="TietoEVRY",'Tellere og summer'!$A$47,IF(AR77="Danielsen å i",'Tellere og summer'!$A$57,IF(AR77="Panorama Turkeys",'Tellere og summer'!$A$67,IF(AR77="Team Fuglset",'Tellere og summer'!$A$77,IF(AR77="Istad Strikers",'Tellere og summer'!$A$87,IF(AR77="Ytre Bowlinglag",'Tellere og summer'!$A$97,"NA"))))))))))</f>
        <v>Steinar Småge</v>
      </c>
      <c r="AR84" s="8"/>
      <c r="AS84" s="19"/>
      <c r="AT84" s="8"/>
      <c r="AU84" s="10">
        <f t="shared" si="46"/>
        <v>0</v>
      </c>
      <c r="AV84" s="40"/>
      <c r="AW84" s="47">
        <f>IF(AX77="Normo Slipestasjon",'Tellere og summer'!$A$7,IF(AX77="Glamox",'Tellere og summer'!$A$17,IF(AX77="Molde Kommune",'Tellere og summer'!$A$27,IF(AX77="Rørlegger 1",'Tellere og summer'!$A$37,IF(AX77="TietoEVRY",'Tellere og summer'!$A$47,IF(AX77="Danielsen å i",'Tellere og summer'!$A$57,IF(AX77="Panorama Turkeys",'Tellere og summer'!$A$67,IF(AX77="Team Fuglset",'Tellere og summer'!$A$77,IF(AX77="Istad Strikers",'Tellere og summer'!$A$87,IF(AX77="Ytre Bowlinglag",'Tellere og summer'!$A$97,"NA"))))))))))</f>
        <v>0</v>
      </c>
      <c r="AX84" s="8"/>
      <c r="AY84" s="19"/>
      <c r="AZ84" s="8"/>
      <c r="BA84" s="10">
        <f t="shared" si="47"/>
        <v>0</v>
      </c>
      <c r="BB84" s="27"/>
      <c r="BC84" s="47" t="str">
        <f>IF(BD77="Normo Slipestasjon",'Tellere og summer'!$A$7,IF(BD77="Glamox",'Tellere og summer'!$A$17,IF(BD77="Molde Kommune",'Tellere og summer'!$A$27,IF(BD77="Rørlegger 1",'Tellere og summer'!$A$37,IF(BD77="TietoEVRY",'Tellere og summer'!$A$47,IF(BD77="Danielsen å i",'Tellere og summer'!$A$57,IF(BD77="Panorama Turkeys",'Tellere og summer'!$A$67,IF(BD77="Team Fuglset",'Tellere og summer'!$A$77,IF(BD77="Istad Strikers",'Tellere og summer'!$A$87,IF(BD77="Ytre Bowlinglag",'Tellere og summer'!$A$97,"NA"))))))))))</f>
        <v>Frode Lothe</v>
      </c>
      <c r="BD84" s="8"/>
      <c r="BE84" s="19"/>
      <c r="BF84" s="8"/>
      <c r="BG84" s="10">
        <f t="shared" si="48"/>
        <v>0</v>
      </c>
    </row>
    <row r="85" spans="1:59">
      <c r="A85" s="47">
        <f>IF(B77="Normo Slipestasjon",'Tellere og summer'!$A$8,IF(B77="Glamox",'Tellere og summer'!$A$18,IF(B77="Molde Kommune",'Tellere og summer'!$A$28,IF(B77="Rørlegger 1",'Tellere og summer'!$A$38,IF(B77="TietoEVRY",'Tellere og summer'!$A$48,IF(B77="Danielsen å i",'Tellere og summer'!$A$58,IF(B77="Panorama Turkeys",'Tellere og summer'!$A$68,IF(B77="Team Fuglset",'Tellere og summer'!$A$78,IF(B77="Istad Strikers",'Tellere og summer'!$A$88,IF(B77="Ytre Bowlinglag",'Tellere og summer'!$A$98,"NA"))))))))))</f>
        <v>0</v>
      </c>
      <c r="B85" s="8"/>
      <c r="C85" s="19"/>
      <c r="D85" s="8"/>
      <c r="E85" s="10">
        <f t="shared" si="40"/>
        <v>0</v>
      </c>
      <c r="F85" s="27"/>
      <c r="G85" s="47" t="str">
        <f>IF(H77="Normo Slipestasjon",'Tellere og summer'!$A$8,IF(H77="Glamox",'Tellere og summer'!$A$18,IF(H77="Molde Kommune",'Tellere og summer'!$A$28,IF(H77="Rørlegger 1",'Tellere og summer'!$A$38,IF(H77="TietoEVRY",'Tellere og summer'!$A$48,IF(H77="Danielsen å i",'Tellere og summer'!$A$58,IF(H77="Panorama Turkeys",'Tellere og summer'!$A$68,IF(H77="Team Fuglset",'Tellere og summer'!$A$78,IF(H77="Istad Strikers",'Tellere og summer'!$A$88,IF(H77="Ytre Bowlinglag",'Tellere og summer'!$A$98,"NA"))))))))))</f>
        <v>Stian Teistholmen</v>
      </c>
      <c r="H85" s="8"/>
      <c r="I85" s="19"/>
      <c r="J85" s="9"/>
      <c r="K85" s="8"/>
      <c r="L85" s="40"/>
      <c r="M85" s="47">
        <f>IF(N77="Normo Slipestasjon",'Tellere og summer'!$A$8,IF(N77="Glamox",'Tellere og summer'!$A$18,IF(N77="Molde Kommune",'Tellere og summer'!$A$28,IF(N77="Rørlegger 1",'Tellere og summer'!$A$38,IF(N77="TietoEVRY",'Tellere og summer'!$A$48,IF(N77="Danielsen å i",'Tellere og summer'!$A$58,IF(N77="Panorama Turkeys",'Tellere og summer'!$A$68,IF(N77="Team Fuglset",'Tellere og summer'!$A$78,IF(N77="Istad Strikers",'Tellere og summer'!$A$88,IF(N77="Ytre Bowlinglag",'Tellere og summer'!$A$98,"NA"))))))))))</f>
        <v>0</v>
      </c>
      <c r="N85" s="8"/>
      <c r="O85" s="19"/>
      <c r="P85" s="8"/>
      <c r="Q85" s="10">
        <f t="shared" si="41"/>
        <v>0</v>
      </c>
      <c r="R85" s="27"/>
      <c r="S85" s="47" t="str">
        <f>IF(T77="Normo Slipestasjon",'Tellere og summer'!$A$8,IF(T77="Glamox",'Tellere og summer'!$A$18,IF(T77="Molde Kommune",'Tellere og summer'!$A$28,IF(T77="Rørlegger 1",'Tellere og summer'!$A$38,IF(T77="TietoEVRY",'Tellere og summer'!$A$48,IF(T77="Danielsen å i",'Tellere og summer'!$A$58,IF(T77="Panorama Turkeys",'Tellere og summer'!$A$68,IF(T77="Team Fuglset",'Tellere og summer'!$A$78,IF(T77="Istad Strikers",'Tellere og summer'!$A$88,IF(T77="Ytre Bowlinglag",'Tellere og summer'!$A$98,"NA"))))))))))</f>
        <v>Morten Strøm</v>
      </c>
      <c r="T85" s="8"/>
      <c r="U85" s="19"/>
      <c r="V85" s="8"/>
      <c r="W85" s="10">
        <f t="shared" si="42"/>
        <v>0</v>
      </c>
      <c r="X85" s="40"/>
      <c r="Y85" s="47" t="str">
        <f>IF(Z77="Normo Slipestasjon",'Tellere og summer'!$A$8,IF(Z77="Glamox",'Tellere og summer'!$A$18,IF(Z77="Molde Kommune",'Tellere og summer'!$A$28,IF(Z77="Rørlegger 1",'Tellere og summer'!$A$38,IF(Z77="TietoEVRY",'Tellere og summer'!$A$48,IF(Z77="Danielsen å i",'Tellere og summer'!$A$58,IF(Z77="Panorama Turkeys",'Tellere og summer'!$A$68,IF(Z77="Team Fuglset",'Tellere og summer'!$A$78,IF(Z77="Istad Strikers",'Tellere og summer'!$A$88,IF(Z77="Ytre Bowlinglag",'Tellere og summer'!$A$98,"NA"))))))))))</f>
        <v>Kjetil Oterholm</v>
      </c>
      <c r="Z85" s="8"/>
      <c r="AA85" s="19"/>
      <c r="AB85" s="8"/>
      <c r="AC85" s="10">
        <f t="shared" si="43"/>
        <v>0</v>
      </c>
      <c r="AD85" s="27"/>
      <c r="AE85" s="47" t="str">
        <f>IF(AF77="Normo Slipestasjon",'Tellere og summer'!$A$8,IF(AF77="Glamox",'Tellere og summer'!$A$18,IF(AF77="Molde Kommune",'Tellere og summer'!$A$28,IF(AF77="Rørlegger 1",'Tellere og summer'!$A$38,IF(AF77="TietoEVRY",'Tellere og summer'!$A$48,IF(AF77="Danielsen å i",'Tellere og summer'!$A$58,IF(AF77="Panorama Turkeys",'Tellere og summer'!$A$68,IF(AF77="Team Fuglset",'Tellere og summer'!$A$78,IF(AF77="Istad Strikers",'Tellere og summer'!$A$88,IF(AF77="Ytre Bowlinglag",'Tellere og summer'!$A$98,"NA"))))))))))</f>
        <v>Bjørn Einar Myklebust</v>
      </c>
      <c r="AF85" s="8">
        <v>186</v>
      </c>
      <c r="AG85" s="19">
        <v>185</v>
      </c>
      <c r="AH85" s="8">
        <v>166</v>
      </c>
      <c r="AI85" s="10">
        <f t="shared" si="44"/>
        <v>537</v>
      </c>
      <c r="AJ85" s="40"/>
      <c r="AK85" s="47">
        <f>IF(AL77="Normo Slipestasjon",'Tellere og summer'!$A$8,IF(AL77="Glamox",'Tellere og summer'!$A$18,IF(AL77="Molde Kommune",'Tellere og summer'!$A$28,IF(AL77="Rørlegger 1",'Tellere og summer'!$A$38,IF(AL77="TietoEVRY",'Tellere og summer'!$A$48,IF(AL77="Danielsen å i",'Tellere og summer'!$A$58,IF(AL77="Panorama Turkeys",'Tellere og summer'!$A$68,IF(AL77="Team Fuglset",'Tellere og summer'!$A$78,IF(AL77="Istad Strikers",'Tellere og summer'!$A$88,IF(AL77="Ytre Bowlinglag",'Tellere og summer'!$A$98,"NA"))))))))))</f>
        <v>0</v>
      </c>
      <c r="AL85" s="8"/>
      <c r="AM85" s="19"/>
      <c r="AN85" s="8"/>
      <c r="AO85" s="10">
        <f t="shared" si="45"/>
        <v>0</v>
      </c>
      <c r="AP85" s="27"/>
      <c r="AQ85" s="47">
        <f>IF(AR77="Normo Slipestasjon",'Tellere og summer'!$A$8,IF(AR77="Glamox",'Tellere og summer'!$A$18,IF(AR77="Molde Kommune",'Tellere og summer'!$A$28,IF(AR77="Rørlegger 1",'Tellere og summer'!$A$38,IF(AR77="TietoEVRY",'Tellere og summer'!$A$48,IF(AR77="Danielsen å i",'Tellere og summer'!$A$58,IF(AR77="Panorama Turkeys",'Tellere og summer'!$A$68,IF(AR77="Team Fuglset",'Tellere og summer'!$A$78,IF(AR77="Istad Strikers",'Tellere og summer'!$A$88,IF(AR77="Ytre Bowlinglag",'Tellere og summer'!$A$98,"NA"))))))))))</f>
        <v>0</v>
      </c>
      <c r="AR85" s="8"/>
      <c r="AS85" s="19"/>
      <c r="AT85" s="8"/>
      <c r="AU85" s="10">
        <f t="shared" si="46"/>
        <v>0</v>
      </c>
      <c r="AV85" s="40"/>
      <c r="AW85" s="47">
        <f>IF(AX77="Normo Slipestasjon",'Tellere og summer'!$A$8,IF(AX77="Glamox",'Tellere og summer'!$A$18,IF(AX77="Molde Kommune",'Tellere og summer'!$A$28,IF(AX77="Rørlegger 1",'Tellere og summer'!$A$38,IF(AX77="TietoEVRY",'Tellere og summer'!$A$48,IF(AX77="Danielsen å i",'Tellere og summer'!$A$58,IF(AX77="Panorama Turkeys",'Tellere og summer'!$A$68,IF(AX77="Team Fuglset",'Tellere og summer'!$A$78,IF(AX77="Istad Strikers",'Tellere og summer'!$A$88,IF(AX77="Ytre Bowlinglag",'Tellere og summer'!$A$98,"NA"))))))))))</f>
        <v>0</v>
      </c>
      <c r="AX85" s="8"/>
      <c r="AY85" s="19"/>
      <c r="AZ85" s="8"/>
      <c r="BA85" s="10">
        <f t="shared" si="47"/>
        <v>0</v>
      </c>
      <c r="BB85" s="27"/>
      <c r="BC85" s="47" t="str">
        <f>IF(BD77="Normo Slipestasjon",'Tellere og summer'!$A$8,IF(BD77="Glamox",'Tellere og summer'!$A$18,IF(BD77="Molde Kommune",'Tellere og summer'!$A$28,IF(BD77="Rørlegger 1",'Tellere og summer'!$A$38,IF(BD77="TietoEVRY",'Tellere og summer'!$A$48,IF(BD77="Danielsen å i",'Tellere og summer'!$A$58,IF(BD77="Panorama Turkeys",'Tellere og summer'!$A$68,IF(BD77="Team Fuglset",'Tellere og summer'!$A$78,IF(BD77="Istad Strikers",'Tellere og summer'!$A$88,IF(BD77="Ytre Bowlinglag",'Tellere og summer'!$A$98,"NA"))))))))))</f>
        <v>Tonje og Joakim Risnes</v>
      </c>
      <c r="BD85" s="8"/>
      <c r="BE85" s="19"/>
      <c r="BF85" s="8"/>
      <c r="BG85" s="10">
        <f t="shared" si="48"/>
        <v>0</v>
      </c>
    </row>
    <row r="86" spans="1:59">
      <c r="A86" s="47">
        <f>IF(B77="Normo Slipestasjon",'Tellere og summer'!$A$9,IF(B77="Glamox",'Tellere og summer'!$A$19,IF(B77="Molde Kommune",'Tellere og summer'!$A$29,IF(B77="Rørlegger 1",'Tellere og summer'!$A$39,IF(B77="TietoEVRY",'Tellere og summer'!$A$49,IF(B77="Danielsen å i",'Tellere og summer'!$A$59,IF(B77="Panorama Turkeys",'Tellere og summer'!$A$69,IF(B77="Team Fuglset",'Tellere og summer'!$A$79,IF(B77="Istad Strikers",'Tellere og summer'!$A$89,IF(B77="Ytre Bowlinglag",'Tellere og summer'!$A$99,"NA"))))))))))</f>
        <v>0</v>
      </c>
      <c r="B86" s="8"/>
      <c r="C86" s="19"/>
      <c r="D86" s="8"/>
      <c r="E86" s="10">
        <f t="shared" si="40"/>
        <v>0</v>
      </c>
      <c r="F86" s="27"/>
      <c r="G86" s="47" t="str">
        <f>IF(H77="Normo Slipestasjon",'Tellere og summer'!$A$9,IF(H77="Glamox",'Tellere og summer'!$A$19,IF(H77="Molde Kommune",'Tellere og summer'!$A$29,IF(H77="Rørlegger 1",'Tellere og summer'!$A$39,IF(H77="TietoEVRY",'Tellere og summer'!$A$49,IF(H77="Danielsen å i",'Tellere og summer'!$A$59,IF(H77="Panorama Turkeys",'Tellere og summer'!$A$69,IF(H77="Team Fuglset",'Tellere og summer'!$A$79,IF(H77="Istad Strikers",'Tellere og summer'!$A$89,IF(H77="Ytre Bowlinglag",'Tellere og summer'!$A$99,"NA"))))))))))</f>
        <v>For mange spillere</v>
      </c>
      <c r="H86" s="8"/>
      <c r="I86" s="19"/>
      <c r="J86" s="9"/>
      <c r="K86" s="8"/>
      <c r="L86" s="40"/>
      <c r="M86" s="47">
        <f>IF(N77="Normo Slipestasjon",'Tellere og summer'!$A$9,IF(N77="Glamox",'Tellere og summer'!$A$19,IF(N77="Molde Kommune",'Tellere og summer'!$A$29,IF(N77="Rørlegger 1",'Tellere og summer'!$A$39,IF(N77="TietoEVRY",'Tellere og summer'!$A$49,IF(N77="Danielsen å i",'Tellere og summer'!$A$59,IF(N77="Panorama Turkeys",'Tellere og summer'!$A$69,IF(N77="Team Fuglset",'Tellere og summer'!$A$79,IF(N77="Istad Strikers",'Tellere og summer'!$A$89,IF(N77="Ytre Bowlinglag",'Tellere og summer'!$A$99,"NA"))))))))))</f>
        <v>0</v>
      </c>
      <c r="N86" s="8"/>
      <c r="O86" s="19"/>
      <c r="P86" s="8"/>
      <c r="Q86" s="10">
        <f t="shared" si="41"/>
        <v>0</v>
      </c>
      <c r="R86" s="27"/>
      <c r="S86" s="47" t="str">
        <f>IF(T77="Normo Slipestasjon",'Tellere og summer'!$A$9,IF(T77="Glamox",'Tellere og summer'!$A$19,IF(T77="Molde Kommune",'Tellere og summer'!$A$29,IF(T77="Rørlegger 1",'Tellere og summer'!$A$39,IF(T77="TietoEVRY",'Tellere og summer'!$A$49,IF(T77="Danielsen å i",'Tellere og summer'!$A$59,IF(T77="Panorama Turkeys",'Tellere og summer'!$A$69,IF(T77="Team Fuglset",'Tellere og summer'!$A$79,IF(T77="Istad Strikers",'Tellere og summer'!$A$89,IF(T77="Ytre Bowlinglag",'Tellere og summer'!$A$99,"NA"))))))))))</f>
        <v>Simen K. Roaldsøy</v>
      </c>
      <c r="T86" s="8"/>
      <c r="U86" s="19"/>
      <c r="V86" s="8"/>
      <c r="W86" s="10">
        <f t="shared" si="42"/>
        <v>0</v>
      </c>
      <c r="X86" s="40"/>
      <c r="Y86" s="47" t="str">
        <f>IF(Z77="Normo Slipestasjon",'Tellere og summer'!$A$9,IF(Z77="Glamox",'Tellere og summer'!$A$19,IF(Z77="Molde Kommune",'Tellere og summer'!$A$29,IF(Z77="Rørlegger 1",'Tellere og summer'!$A$39,IF(Z77="TietoEVRY",'Tellere og summer'!$A$49,IF(Z77="Danielsen å i",'Tellere og summer'!$A$59,IF(Z77="Panorama Turkeys",'Tellere og summer'!$A$69,IF(Z77="Team Fuglset",'Tellere og summer'!$A$79,IF(Z77="Istad Strikers",'Tellere og summer'!$A$89,IF(Z77="Ytre Bowlinglag",'Tellere og summer'!$A$99,"NA"))))))))))</f>
        <v>Mohammed Abdalgoder</v>
      </c>
      <c r="Z86" s="8"/>
      <c r="AA86" s="19"/>
      <c r="AB86" s="8"/>
      <c r="AC86" s="10">
        <f t="shared" si="43"/>
        <v>0</v>
      </c>
      <c r="AD86" s="27"/>
      <c r="AE86" s="47">
        <f>IF(AF77="Normo Slipestasjon",'Tellere og summer'!$A$9,IF(AF77="Glamox",'Tellere og summer'!$A$19,IF(AF77="Molde Kommune",'Tellere og summer'!$A$29,IF(AF77="Rørlegger 1",'Tellere og summer'!$A$39,IF(AF77="TietoEVRY",'Tellere og summer'!$A$49,IF(AF77="Danielsen å i",'Tellere og summer'!$A$59,IF(AF77="Panorama Turkeys",'Tellere og summer'!$A$69,IF(AF77="Team Fuglset",'Tellere og summer'!$A$79,IF(AF77="Istad Strikers",'Tellere og summer'!$A$89,IF(AF77="Ytre Bowlinglag",'Tellere og summer'!$A$99,"NA"))))))))))</f>
        <v>0</v>
      </c>
      <c r="AF86" s="8"/>
      <c r="AG86" s="19"/>
      <c r="AH86" s="8"/>
      <c r="AI86" s="10">
        <f t="shared" si="44"/>
        <v>0</v>
      </c>
      <c r="AJ86" s="40"/>
      <c r="AK86" s="47">
        <f>IF(AL77="Normo Slipestasjon",'Tellere og summer'!$A$9,IF(AL77="Glamox",'Tellere og summer'!$A$19,IF(AL77="Molde Kommune",'Tellere og summer'!$A$29,IF(AL77="Rørlegger 1",'Tellere og summer'!$A$39,IF(AL77="TietoEVRY",'Tellere og summer'!$A$49,IF(AL77="Danielsen å i",'Tellere og summer'!$A$59,IF(AL77="Panorama Turkeys",'Tellere og summer'!$A$69,IF(AL77="Team Fuglset",'Tellere og summer'!$A$79,IF(AL77="Istad Strikers",'Tellere og summer'!$A$89,IF(AL77="Ytre Bowlinglag",'Tellere og summer'!$A$99,"NA"))))))))))</f>
        <v>0</v>
      </c>
      <c r="AL86" s="8"/>
      <c r="AM86" s="19"/>
      <c r="AN86" s="8"/>
      <c r="AO86" s="10">
        <f t="shared" si="45"/>
        <v>0</v>
      </c>
      <c r="AP86" s="27"/>
      <c r="AQ86" s="47">
        <f>IF(AR77="Normo Slipestasjon",'Tellere og summer'!$A$9,IF(AR77="Glamox",'Tellere og summer'!$A$19,IF(AR77="Molde Kommune",'Tellere og summer'!$A$29,IF(AR77="Rørlegger 1",'Tellere og summer'!$A$39,IF(AR77="TietoEVRY",'Tellere og summer'!$A$49,IF(AR77="Danielsen å i",'Tellere og summer'!$A$59,IF(AR77="Panorama Turkeys",'Tellere og summer'!$A$69,IF(AR77="Team Fuglset",'Tellere og summer'!$A$79,IF(AR77="Istad Strikers",'Tellere og summer'!$A$89,IF(AR77="Ytre Bowlinglag",'Tellere og summer'!$A$99,"NA"))))))))))</f>
        <v>0</v>
      </c>
      <c r="AR86" s="8"/>
      <c r="AS86" s="19"/>
      <c r="AT86" s="8"/>
      <c r="AU86" s="10">
        <f t="shared" si="46"/>
        <v>0</v>
      </c>
      <c r="AV86" s="40"/>
      <c r="AW86" s="47">
        <f>IF(AX77="Normo Slipestasjon",'Tellere og summer'!$A$9,IF(AX77="Glamox",'Tellere og summer'!$A$19,IF(AX77="Molde Kommune",'Tellere og summer'!$A$29,IF(AX77="Rørlegger 1",'Tellere og summer'!$A$39,IF(AX77="TietoEVRY",'Tellere og summer'!$A$49,IF(AX77="Danielsen å i",'Tellere og summer'!$A$59,IF(AX77="Panorama Turkeys",'Tellere og summer'!$A$69,IF(AX77="Team Fuglset",'Tellere og summer'!$A$79,IF(AX77="Istad Strikers",'Tellere og summer'!$A$89,IF(AX77="Ytre Bowlinglag",'Tellere og summer'!$A$99,"NA"))))))))))</f>
        <v>0</v>
      </c>
      <c r="AX86" s="8"/>
      <c r="AY86" s="19"/>
      <c r="AZ86" s="8"/>
      <c r="BA86" s="10">
        <f t="shared" si="47"/>
        <v>0</v>
      </c>
      <c r="BB86" s="27"/>
      <c r="BC86" s="47" t="str">
        <f>IF(BD77="Normo Slipestasjon",'Tellere og summer'!$A$9,IF(BD77="Glamox",'Tellere og summer'!$A$19,IF(BD77="Molde Kommune",'Tellere og summer'!$A$29,IF(BD77="Rørlegger 1",'Tellere og summer'!$A$39,IF(BD77="TietoEVRY",'Tellere og summer'!$A$49,IF(BD77="Danielsen å i",'Tellere og summer'!$A$59,IF(BD77="Panorama Turkeys",'Tellere og summer'!$A$69,IF(BD77="Team Fuglset",'Tellere og summer'!$A$79,IF(BD77="Istad Strikers",'Tellere og summer'!$A$89,IF(BD77="Ytre Bowlinglag",'Tellere og summer'!$A$99,"NA"))))))))))</f>
        <v>Cato Holen og Mats Larsen</v>
      </c>
      <c r="BD86" s="8"/>
      <c r="BE86" s="19"/>
      <c r="BF86" s="8"/>
      <c r="BG86" s="10">
        <f t="shared" si="48"/>
        <v>0</v>
      </c>
    </row>
    <row r="87" spans="1:59" ht="22" thickBot="1">
      <c r="A87" s="23" t="s">
        <v>9</v>
      </c>
      <c r="B87" s="11">
        <f>HCP!$F$2</f>
        <v>132</v>
      </c>
      <c r="C87" s="11">
        <f>HCP!$F$2</f>
        <v>132</v>
      </c>
      <c r="D87" s="11">
        <f>HCP!$F$2</f>
        <v>132</v>
      </c>
      <c r="E87" s="13">
        <f t="shared" si="40"/>
        <v>396</v>
      </c>
      <c r="F87" s="27"/>
      <c r="G87" s="23" t="s">
        <v>9</v>
      </c>
      <c r="H87" s="11">
        <f>HCP!$F$8</f>
        <v>123</v>
      </c>
      <c r="I87" s="11">
        <f>HCP!$F$8</f>
        <v>123</v>
      </c>
      <c r="J87" s="11">
        <f>HCP!$F$8</f>
        <v>123</v>
      </c>
      <c r="K87" s="13">
        <f t="shared" ref="K87" si="49">SUM(H87:J87)</f>
        <v>369</v>
      </c>
      <c r="L87" s="40"/>
      <c r="M87" s="23" t="s">
        <v>9</v>
      </c>
      <c r="N87" s="11">
        <f>HCP!$F$4</f>
        <v>0</v>
      </c>
      <c r="O87" s="11">
        <f>HCP!$F$4</f>
        <v>0</v>
      </c>
      <c r="P87" s="11">
        <f>HCP!$F$4</f>
        <v>0</v>
      </c>
      <c r="Q87" s="13">
        <f t="shared" si="41"/>
        <v>0</v>
      </c>
      <c r="R87" s="27"/>
      <c r="S87" s="23" t="s">
        <v>9</v>
      </c>
      <c r="T87" s="11">
        <f>HCP!$F$14</f>
        <v>132</v>
      </c>
      <c r="U87" s="11">
        <f>HCP!$F$14</f>
        <v>132</v>
      </c>
      <c r="V87" s="11">
        <f>HCP!$F$14</f>
        <v>132</v>
      </c>
      <c r="W87" s="13">
        <f t="shared" si="42"/>
        <v>396</v>
      </c>
      <c r="X87" s="40"/>
      <c r="Y87" s="23" t="s">
        <v>9</v>
      </c>
      <c r="Z87" s="11">
        <f>HCP!$F$10</f>
        <v>123</v>
      </c>
      <c r="AA87" s="11">
        <f>HCP!$F$10</f>
        <v>123</v>
      </c>
      <c r="AB87" s="11">
        <f>HCP!$F$10</f>
        <v>123</v>
      </c>
      <c r="AC87" s="13">
        <f t="shared" si="43"/>
        <v>369</v>
      </c>
      <c r="AD87" s="27"/>
      <c r="AE87" s="23" t="s">
        <v>9</v>
      </c>
      <c r="AF87" s="11">
        <f>HCP!$F$16</f>
        <v>96</v>
      </c>
      <c r="AG87" s="11">
        <f>HCP!$F$16</f>
        <v>96</v>
      </c>
      <c r="AH87" s="11">
        <f>HCP!$F$16</f>
        <v>96</v>
      </c>
      <c r="AI87" s="13">
        <f t="shared" si="44"/>
        <v>288</v>
      </c>
      <c r="AJ87" s="40"/>
      <c r="AK87" s="23" t="s">
        <v>9</v>
      </c>
      <c r="AL87" s="11">
        <f>HCP!$F$6</f>
        <v>93</v>
      </c>
      <c r="AM87" s="11">
        <f>HCP!$F$6</f>
        <v>93</v>
      </c>
      <c r="AN87" s="11">
        <f>HCP!$F$6</f>
        <v>93</v>
      </c>
      <c r="AO87" s="13">
        <f t="shared" si="45"/>
        <v>279</v>
      </c>
      <c r="AP87" s="27"/>
      <c r="AQ87" s="23" t="s">
        <v>9</v>
      </c>
      <c r="AR87" s="11">
        <f>HCP!$F$20</f>
        <v>84</v>
      </c>
      <c r="AS87" s="11">
        <f>HCP!$F$20</f>
        <v>84</v>
      </c>
      <c r="AT87" s="11">
        <f>HCP!$F$20</f>
        <v>84</v>
      </c>
      <c r="AU87" s="13">
        <f t="shared" si="46"/>
        <v>252</v>
      </c>
      <c r="AV87" s="40"/>
      <c r="AW87" s="23" t="s">
        <v>9</v>
      </c>
      <c r="AX87" s="11">
        <f>HCP!$F$12</f>
        <v>21</v>
      </c>
      <c r="AY87" s="11">
        <f>HCP!$F$12</f>
        <v>21</v>
      </c>
      <c r="AZ87" s="11">
        <f>HCP!$F$12</f>
        <v>21</v>
      </c>
      <c r="BA87" s="13">
        <f t="shared" si="47"/>
        <v>63</v>
      </c>
      <c r="BB87" s="27"/>
      <c r="BC87" s="23" t="s">
        <v>9</v>
      </c>
      <c r="BD87" s="11">
        <f>HCP!$F$18</f>
        <v>135</v>
      </c>
      <c r="BE87" s="11">
        <f>HCP!$F$18</f>
        <v>135</v>
      </c>
      <c r="BF87" s="11">
        <f>HCP!$F$18</f>
        <v>135</v>
      </c>
      <c r="BG87" s="13">
        <f t="shared" si="48"/>
        <v>405</v>
      </c>
    </row>
    <row r="88" spans="1:59" ht="16" thickBot="1">
      <c r="A88" s="45" t="s">
        <v>7</v>
      </c>
      <c r="B88" s="14">
        <f>SUM(B80:B87)</f>
        <v>481</v>
      </c>
      <c r="C88" s="14">
        <f>SUM(C80:C87)</f>
        <v>509</v>
      </c>
      <c r="D88" s="14">
        <f>SUM(D80:D87)</f>
        <v>502</v>
      </c>
      <c r="E88" s="14">
        <f>SUM(B88:D88)</f>
        <v>1492</v>
      </c>
      <c r="F88" s="27"/>
      <c r="G88" s="27"/>
      <c r="H88" s="14">
        <f>SUM(H80:H87)</f>
        <v>552</v>
      </c>
      <c r="I88" s="14">
        <f>SUM(I80:I87)</f>
        <v>492</v>
      </c>
      <c r="J88" s="14">
        <f>SUM(J80:J87)</f>
        <v>539</v>
      </c>
      <c r="K88" s="14">
        <f>SUM(H88:J88)</f>
        <v>1583</v>
      </c>
      <c r="L88" s="40"/>
      <c r="M88" s="36"/>
      <c r="N88" s="14">
        <f>SUM(N80:N87)</f>
        <v>588</v>
      </c>
      <c r="O88" s="14">
        <f>SUM(O80:O87)</f>
        <v>485</v>
      </c>
      <c r="P88" s="14">
        <f>SUM(P80:P87)</f>
        <v>579</v>
      </c>
      <c r="Q88" s="14">
        <f>SUM(N88:P88)</f>
        <v>1652</v>
      </c>
      <c r="R88" s="27"/>
      <c r="S88" s="27"/>
      <c r="T88" s="14">
        <f>SUM(T80:T87)</f>
        <v>589</v>
      </c>
      <c r="U88" s="14">
        <f>SUM(U80:U87)</f>
        <v>610</v>
      </c>
      <c r="V88" s="14">
        <f>SUM(V80:V87)</f>
        <v>576</v>
      </c>
      <c r="W88" s="14">
        <f>SUM(T88:V88)</f>
        <v>1775</v>
      </c>
      <c r="X88" s="40"/>
      <c r="Y88" s="36"/>
      <c r="Z88" s="14">
        <f>SUM(Z80:Z87)</f>
        <v>123</v>
      </c>
      <c r="AA88" s="14">
        <f>SUM(AA80:AA87)</f>
        <v>123</v>
      </c>
      <c r="AB88" s="14">
        <f>SUM(AB80:AB87)</f>
        <v>123</v>
      </c>
      <c r="AC88" s="14">
        <f>SUM(Z88:AB88)</f>
        <v>369</v>
      </c>
      <c r="AD88" s="27"/>
      <c r="AE88" s="27"/>
      <c r="AF88" s="14">
        <f>SUM(AF80:AF87)</f>
        <v>629</v>
      </c>
      <c r="AG88" s="14">
        <f>SUM(AG80:AG87)</f>
        <v>573</v>
      </c>
      <c r="AH88" s="14">
        <f>SUM(AH80:AH87)</f>
        <v>560</v>
      </c>
      <c r="AI88" s="14">
        <f>SUM(AF88:AH88)</f>
        <v>1762</v>
      </c>
      <c r="AJ88" s="40"/>
      <c r="AK88" s="36"/>
      <c r="AL88" s="14">
        <f>SUM(AL80:AL87)</f>
        <v>473</v>
      </c>
      <c r="AM88" s="14">
        <f>SUM(AM80:AM87)</f>
        <v>435</v>
      </c>
      <c r="AN88" s="14">
        <f>SUM(AN80:AN87)</f>
        <v>556</v>
      </c>
      <c r="AO88" s="14">
        <f>SUM(AL88:AN88)</f>
        <v>1464</v>
      </c>
      <c r="AP88" s="27"/>
      <c r="AQ88" s="27"/>
      <c r="AR88" s="14">
        <f>SUM(AR80:AR87)</f>
        <v>526</v>
      </c>
      <c r="AS88" s="14">
        <f>SUM(AS80:AS87)</f>
        <v>568</v>
      </c>
      <c r="AT88" s="14">
        <f>SUM(AT80:AT87)</f>
        <v>502</v>
      </c>
      <c r="AU88" s="14">
        <f>SUM(AR88:AT88)</f>
        <v>1596</v>
      </c>
      <c r="AV88" s="40"/>
      <c r="AW88" s="36"/>
      <c r="AX88" s="14">
        <f>SUM(AX80:AX87)</f>
        <v>583</v>
      </c>
      <c r="AY88" s="14">
        <f>SUM(AY80:AY87)</f>
        <v>556</v>
      </c>
      <c r="AZ88" s="14">
        <f>SUM(AZ80:AZ87)</f>
        <v>510</v>
      </c>
      <c r="BA88" s="14">
        <f>SUM(AX88:AZ88)</f>
        <v>1649</v>
      </c>
      <c r="BB88" s="27"/>
      <c r="BC88" s="27"/>
      <c r="BD88" s="14">
        <f>SUM(BD80:BD87)</f>
        <v>507</v>
      </c>
      <c r="BE88" s="14">
        <f>SUM(BE80:BE87)</f>
        <v>491</v>
      </c>
      <c r="BF88" s="14">
        <f>SUM(BF80:BF87)</f>
        <v>535</v>
      </c>
      <c r="BG88" s="14">
        <f>SUM(BD88:BF88)</f>
        <v>1533</v>
      </c>
    </row>
    <row r="89" spans="1:59" s="25" customFormat="1" ht="16" thickBot="1">
      <c r="A89" s="45" t="s">
        <v>77</v>
      </c>
      <c r="B89" s="214">
        <f>IF(E88-E87=0,"0",IF(B88&gt;H88,1,IF(B88=H88,"0,5",0)))</f>
        <v>0</v>
      </c>
      <c r="C89" s="214">
        <f>IF(E88-E87=0,"0",IF(C88&gt;I88,1,IF(C88=I88,"0,5",0)))</f>
        <v>1</v>
      </c>
      <c r="D89" s="214">
        <f>IF(E88-E87=0,"0",IF(D88&gt;J88,1,IF(D88=J88,"0,5",0)))</f>
        <v>0</v>
      </c>
      <c r="E89" s="214">
        <f>IF(E88-E87=0,"0",IF(E88&gt;K88,1,IF(E88=K88,"0,5",0)))</f>
        <v>0</v>
      </c>
      <c r="F89" s="27"/>
      <c r="G89" s="27"/>
      <c r="H89" s="214">
        <f>IF(K88-K87=0,"0",IF(H88&gt;B88,1,IF(H88=B88,"0,5",0)))</f>
        <v>1</v>
      </c>
      <c r="I89" s="214">
        <f>IF(K88-K87=0,"0",IF(I88&gt;C88,1,IF(I88=C88,"0,5",0)))</f>
        <v>0</v>
      </c>
      <c r="J89" s="214">
        <f>IF(K88-K87=0,"0",IF(J88&gt;D88,1,IF(J88=D88,"0,5",0)))</f>
        <v>1</v>
      </c>
      <c r="K89" s="214">
        <f>IF(K88-K87=0,"0",IF(K88&gt;E88,1,IF(K88=E88,"0,5",0)))</f>
        <v>1</v>
      </c>
      <c r="L89" s="40"/>
      <c r="M89" s="36"/>
      <c r="N89" s="214">
        <f>IF(Q88-Q87=0,"0",IF(N88&gt;T88,1,IF(N88=T88,"0,5",0)))</f>
        <v>0</v>
      </c>
      <c r="O89" s="214">
        <f>IF(Q88-Q87=0,"0",IF(O88&gt;U88,1,IF(O88=U88,"0,5",0)))</f>
        <v>0</v>
      </c>
      <c r="P89" s="214">
        <f>IF(Q88-Q87=0,"0",IF(P88&gt;V88,1,IF(P88=V88,"0,5",0)))</f>
        <v>1</v>
      </c>
      <c r="Q89" s="214">
        <f>IF(Q88-Q87=0,"0",IF(Q88&gt;W88,1,IF(Q88=W88,"0,5",0)))</f>
        <v>0</v>
      </c>
      <c r="R89" s="27"/>
      <c r="S89" s="27"/>
      <c r="T89" s="214">
        <f>IF(W88-W87=0,"0",IF(T88&gt;N88,1,IF(T88=N88,"0,5",0)))</f>
        <v>1</v>
      </c>
      <c r="U89" s="214">
        <f>IF(W88-W87=0,"0",IF(U88&gt;O88,1,IF(U88=O88,"0,5",0)))</f>
        <v>1</v>
      </c>
      <c r="V89" s="214">
        <f>IF(W88-W87=0,"0",IF(V88&gt;P88,1,IF(V88=P88,"0,5",0)))</f>
        <v>0</v>
      </c>
      <c r="W89" s="214">
        <f>IF(W88-W87=0,"0",IF(W88&gt;Q88,1,IF(W88=Q88,"0,5",0)))</f>
        <v>1</v>
      </c>
      <c r="X89" s="40"/>
      <c r="Y89" s="36"/>
      <c r="Z89" s="214" t="str">
        <f>IF(AC88-AC87=0,"0",IF(Z88&gt;AF88,1,IF(Z88=AF88,"0,5",0)))</f>
        <v>0</v>
      </c>
      <c r="AA89" s="214" t="str">
        <f>IF(AC88-AC87=0,"0",IF(AA88&gt;AG88,1,IF(AA88=AG88,"0,5",0)))</f>
        <v>0</v>
      </c>
      <c r="AB89" s="214" t="str">
        <f>IF(AC88-AC87=0,"0",IF(AB88&gt;AH88,1,IF(AB88=AH88,"0,5",0)))</f>
        <v>0</v>
      </c>
      <c r="AC89" s="214" t="str">
        <f>IF(AC88-AC87=0,"0",IF(AC88&gt;AI88,1,IF(AC88=AI88,"0,5",0)))</f>
        <v>0</v>
      </c>
      <c r="AD89" s="27"/>
      <c r="AE89" s="27"/>
      <c r="AF89" s="214">
        <f>IF(AI88-AI87=0,"0",IF(AF88&gt;Z88,1,IF(AF88=Z88,"0,5",0)))</f>
        <v>1</v>
      </c>
      <c r="AG89" s="214">
        <f>IF(AI88-AI87=0,"0",IF(AG88&gt;AA88,1,IF(AG88=AA88,"0,5",0)))</f>
        <v>1</v>
      </c>
      <c r="AH89" s="214">
        <f>IF(AI88-AI87=0,"0",IF(AH88&gt;AB88,1,IF(AH88=AB88,"0,5",0)))</f>
        <v>1</v>
      </c>
      <c r="AI89" s="214">
        <f>IF(AI88-AI87=0,"0",IF(AI88&gt;AC88,1,IF(AI88=AC88,"0,5",0)))</f>
        <v>1</v>
      </c>
      <c r="AJ89" s="40"/>
      <c r="AK89" s="36"/>
      <c r="AL89" s="214">
        <f>IF(AO88-AO87=0,"0",IF(AL88&gt;AR88,1,IF(AL88=AR88,"0,5",0)))</f>
        <v>0</v>
      </c>
      <c r="AM89" s="214">
        <f>IF(AO88-AO87=0,"0",IF(AM88&gt;AS88,1,IF(AM88=AS88,"0,5",0)))</f>
        <v>0</v>
      </c>
      <c r="AN89" s="214">
        <f>IF(AO88-AO87=0,"0",IF(AN88&gt;AT88,1,IF(AN88=AT88,"0,5",0)))</f>
        <v>1</v>
      </c>
      <c r="AO89" s="214">
        <f>IF(AO88-AO87=0,"0",IF(AO88&gt;AU88,1,IF(AO88=AU88,"0,5",0)))</f>
        <v>0</v>
      </c>
      <c r="AP89" s="27"/>
      <c r="AQ89" s="27"/>
      <c r="AR89" s="214">
        <f>IF(AU88-AU87=0,"0",IF(AR88&gt;AL88,1,IF(AR88=AL88,"0,5",0)))</f>
        <v>1</v>
      </c>
      <c r="AS89" s="214">
        <f>IF(AU88-AU87=0,"0",IF(AS88&gt;AM88,1,IF(AS88=AM88,"0,5",0)))</f>
        <v>1</v>
      </c>
      <c r="AT89" s="214">
        <f>IF(AU88-AU87=0,"0",IF(AT88&gt;AN88,1,IF(AT88=AN88,"0,5",0)))</f>
        <v>0</v>
      </c>
      <c r="AU89" s="214">
        <f>IF(AU88-AU87=0,"0",IF(AU88&gt;AO88,1,IF(AU88=AO88,"0,5",0)))</f>
        <v>1</v>
      </c>
      <c r="AV89" s="40"/>
      <c r="AW89" s="36"/>
      <c r="AX89" s="214">
        <f>IF(BA88-BA87=0,"0",IF(AX88&gt;BD88,1,IF(AX88=BD88,"0,5",0)))</f>
        <v>1</v>
      </c>
      <c r="AY89" s="214">
        <f>IF(BA88-BA87=0,"0",IF(AY88&gt;BE88,1,IF(AY88=BE88,"0,5",0)))</f>
        <v>1</v>
      </c>
      <c r="AZ89" s="214">
        <f>IF(BA88-BA87=0,"0",IF(AZ88&gt;BF88,1,IF(AZ88=BF88,"0,5",0)))</f>
        <v>0</v>
      </c>
      <c r="BA89" s="214">
        <f>IF(BA88-BA87=0,"0",IF(BA88&gt;BG88,1,IF(BA88=BG88,"0,5",0)))</f>
        <v>1</v>
      </c>
      <c r="BB89" s="27"/>
      <c r="BC89" s="27"/>
      <c r="BD89" s="214">
        <f>IF(BG88-BG87=0,"0",IF(BD88&gt;AX88,1,IF(BD88=AX88,"0,5",0)))</f>
        <v>0</v>
      </c>
      <c r="BE89" s="214">
        <f>IF(BG88-BG87=0,"0",IF(BE88&gt;AY88,1,IF(BE88=AY88,"0,5",0)))</f>
        <v>0</v>
      </c>
      <c r="BF89" s="214">
        <f>IF(BG88-BG87=0,"0",IF(BF88&gt;AZ88,1,IF(BF88=AZ88,"0,5",0)))</f>
        <v>1</v>
      </c>
      <c r="BG89" s="214">
        <f>IF(BG88-BG87=0,"0",IF(BG88&gt;BA88,1,IF(BG88=BA88,"0,5",0)))</f>
        <v>0</v>
      </c>
    </row>
    <row r="90" spans="1:59" s="25" customFormat="1" ht="21" thickBot="1">
      <c r="A90" s="15"/>
      <c r="B90" s="37"/>
      <c r="C90" s="37"/>
      <c r="D90" s="16" t="s">
        <v>10</v>
      </c>
      <c r="E90" s="46">
        <f>B89+C89+D89+E89</f>
        <v>1</v>
      </c>
      <c r="F90" s="37"/>
      <c r="G90" s="37"/>
      <c r="H90" s="37"/>
      <c r="I90" s="37"/>
      <c r="J90" s="16" t="s">
        <v>10</v>
      </c>
      <c r="K90" s="46">
        <f>H89+I89+J89+K89</f>
        <v>3</v>
      </c>
      <c r="L90" s="41"/>
      <c r="M90" s="15"/>
      <c r="N90" s="37"/>
      <c r="O90" s="37"/>
      <c r="P90" s="16" t="s">
        <v>10</v>
      </c>
      <c r="Q90" s="46">
        <f>N89+O89+P89+Q89</f>
        <v>1</v>
      </c>
      <c r="R90" s="37"/>
      <c r="S90" s="37"/>
      <c r="T90" s="37"/>
      <c r="U90" s="37"/>
      <c r="V90" s="16" t="s">
        <v>10</v>
      </c>
      <c r="W90" s="46">
        <f>T89+U89+V89+W89</f>
        <v>3</v>
      </c>
      <c r="X90" s="41"/>
      <c r="Y90" s="15"/>
      <c r="Z90" s="37"/>
      <c r="AA90" s="37"/>
      <c r="AB90" s="16" t="s">
        <v>10</v>
      </c>
      <c r="AC90" s="46">
        <f>Z89+AA89+AB89+AC89</f>
        <v>0</v>
      </c>
      <c r="AD90" s="37"/>
      <c r="AE90" s="37"/>
      <c r="AF90" s="37"/>
      <c r="AG90" s="37"/>
      <c r="AH90" s="16" t="s">
        <v>10</v>
      </c>
      <c r="AI90" s="46">
        <f>AF89+AG89+AH89+AI89</f>
        <v>4</v>
      </c>
      <c r="AJ90" s="41"/>
      <c r="AK90" s="15"/>
      <c r="AL90" s="37"/>
      <c r="AM90" s="37"/>
      <c r="AN90" s="16" t="s">
        <v>10</v>
      </c>
      <c r="AO90" s="46">
        <f>AL89+AM89+AN89+AO89</f>
        <v>1</v>
      </c>
      <c r="AP90" s="37"/>
      <c r="AQ90" s="37"/>
      <c r="AR90" s="37"/>
      <c r="AS90" s="37"/>
      <c r="AT90" s="16" t="s">
        <v>10</v>
      </c>
      <c r="AU90" s="46">
        <f>SUM(AR89:AU89)</f>
        <v>3</v>
      </c>
      <c r="AV90" s="41"/>
      <c r="AW90" s="15"/>
      <c r="AX90" s="37"/>
      <c r="AY90" s="37"/>
      <c r="AZ90" s="16" t="s">
        <v>10</v>
      </c>
      <c r="BA90" s="46">
        <f>AX89+AY89+AZ89+BA89</f>
        <v>3</v>
      </c>
      <c r="BB90" s="37"/>
      <c r="BC90" s="37"/>
      <c r="BD90" s="37"/>
      <c r="BE90" s="37"/>
      <c r="BF90" s="16" t="s">
        <v>10</v>
      </c>
      <c r="BG90" s="46">
        <f>BD89+BE89+BF89+BG89</f>
        <v>1</v>
      </c>
    </row>
    <row r="91" spans="1:59" s="25" customFormat="1" ht="16" thickBot="1">
      <c r="D91" s="44" t="s">
        <v>268</v>
      </c>
      <c r="E91" s="44" t="str">
        <f>IF(E88-E87=0,"IS",IF(E90&gt;K90,"S",IF(E90&lt;K90,"T",IF(E90=K90,"U","0"))))</f>
        <v>T</v>
      </c>
      <c r="J91" s="44" t="s">
        <v>268</v>
      </c>
      <c r="K91" s="44" t="str">
        <f>IF(K88-K87=0,"IS",IF(K90&gt;E90,"S",IF(K90&lt;E90,"T",IF(K90=E90,"U","0"))))</f>
        <v>S</v>
      </c>
      <c r="P91" s="44" t="s">
        <v>268</v>
      </c>
      <c r="Q91" s="44" t="str">
        <f>IF(Q88-Q87=0,"IS",IF(Q90&gt;W90,"S",IF(Q90&lt;W90,"T",IF(Q90=W90,"U","0"))))</f>
        <v>T</v>
      </c>
      <c r="V91" s="44" t="s">
        <v>268</v>
      </c>
      <c r="W91" s="44" t="str">
        <f>IF(W88-W87=0,"IS",IF(W90&gt;Q90,"S",IF(W90&lt;Q90,"T",IF(W90=Q90,"U","0"))))</f>
        <v>S</v>
      </c>
      <c r="AB91" s="44" t="s">
        <v>268</v>
      </c>
      <c r="AC91" s="44" t="str">
        <f>IF(AC88-AC87=0,"IS",IF(AC90&gt;AI90,"S",IF(AC90&lt;AI90,"T",IF(AC90=AI90,"U","0"))))</f>
        <v>IS</v>
      </c>
      <c r="AH91" s="44" t="s">
        <v>268</v>
      </c>
      <c r="AI91" s="44" t="str">
        <f>IF(AI88-AI87=0,"IS",IF(AI90&gt;AC90,"S",IF(AI90&lt;AC90,"T",IF(AI90=AC90,"U","0"))))</f>
        <v>S</v>
      </c>
      <c r="AN91" s="44" t="s">
        <v>268</v>
      </c>
      <c r="AO91" s="44" t="str">
        <f>IF(AO88-AO87=0,"IS",IF(AO90&gt;AU90,"S",IF(AO90&lt;AU90,"T",IF(AO90=AU90,"U","0"))))</f>
        <v>T</v>
      </c>
      <c r="AT91" s="44" t="s">
        <v>268</v>
      </c>
      <c r="AU91" s="44" t="str">
        <f>IF(AU88-AU87=0,"IS",IF(AU90&gt;AO90,"S",IF(AU90&lt;AO90,"T",IF(AU90=AO90,"U","0"))))</f>
        <v>S</v>
      </c>
      <c r="AZ91" s="44" t="s">
        <v>268</v>
      </c>
      <c r="BA91" s="44" t="str">
        <f>IF(BA88-BA87=0,"IS",IF(BA90&gt;BG90,"S",IF(BA90&lt;BG90,"T",IF(BA90=BG90,"U","0"))))</f>
        <v>S</v>
      </c>
      <c r="BF91" s="44" t="s">
        <v>268</v>
      </c>
      <c r="BG91" s="44" t="str">
        <f>IF(BG88-BG87=0,"IS",IF(BG90&gt;BA90,"S",IF(BG90&lt;BA90,"T",IF(BG90=BA90,"U","0"))))</f>
        <v>T</v>
      </c>
    </row>
    <row r="92" spans="1:59" ht="16" thickBot="1"/>
    <row r="93" spans="1:59" ht="27" thickBot="1">
      <c r="A93" s="38" t="s">
        <v>109</v>
      </c>
      <c r="B93" s="39"/>
      <c r="C93" s="39"/>
      <c r="D93" s="39"/>
      <c r="E93" s="39"/>
      <c r="F93" s="39"/>
      <c r="G93" s="39"/>
      <c r="H93" s="39"/>
      <c r="I93" s="39"/>
      <c r="J93" s="39"/>
      <c r="K93" s="39"/>
      <c r="L93" s="39"/>
      <c r="M93" s="39"/>
      <c r="N93" s="39"/>
      <c r="O93" s="39"/>
      <c r="P93" s="39"/>
      <c r="Q93" s="39"/>
      <c r="R93" s="39"/>
      <c r="S93" s="39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  <c r="AF93" s="39"/>
      <c r="AG93" s="39"/>
      <c r="AH93" s="39"/>
      <c r="AI93" s="39"/>
      <c r="AJ93" s="39"/>
      <c r="AK93" s="39"/>
      <c r="AL93" s="39"/>
      <c r="AM93" s="39"/>
      <c r="AN93" s="39"/>
      <c r="AO93" s="39"/>
      <c r="AP93" s="39"/>
      <c r="AQ93" s="39"/>
      <c r="AR93" s="39"/>
      <c r="AS93" s="39"/>
      <c r="AT93" s="39"/>
      <c r="AU93" s="39"/>
      <c r="AV93" s="39"/>
      <c r="AW93" s="39"/>
      <c r="AX93" s="39"/>
      <c r="AY93" s="39"/>
      <c r="AZ93" s="39"/>
      <c r="BA93" s="39"/>
      <c r="BB93" s="39"/>
      <c r="BC93" s="39"/>
      <c r="BD93" s="39"/>
      <c r="BE93" s="39"/>
      <c r="BF93" s="39"/>
      <c r="BG93" s="42"/>
    </row>
    <row r="94" spans="1:59" ht="21">
      <c r="A94" s="24" t="s">
        <v>110</v>
      </c>
      <c r="B94" s="31"/>
      <c r="C94" s="31"/>
      <c r="D94" s="31"/>
      <c r="E94" s="31"/>
      <c r="F94" s="31"/>
      <c r="G94" s="31"/>
      <c r="H94" s="31"/>
      <c r="I94" s="31"/>
      <c r="J94" s="31"/>
      <c r="K94" s="32"/>
      <c r="L94" s="40"/>
      <c r="M94" s="24" t="s">
        <v>111</v>
      </c>
      <c r="N94" s="31"/>
      <c r="O94" s="31"/>
      <c r="P94" s="31"/>
      <c r="Q94" s="31"/>
      <c r="R94" s="31"/>
      <c r="S94" s="31"/>
      <c r="T94" s="31"/>
      <c r="U94" s="31"/>
      <c r="V94" s="31"/>
      <c r="W94" s="32"/>
      <c r="X94" s="40"/>
      <c r="Y94" s="24" t="s">
        <v>112</v>
      </c>
      <c r="Z94" s="31"/>
      <c r="AA94" s="31"/>
      <c r="AB94" s="31"/>
      <c r="AC94" s="31"/>
      <c r="AD94" s="31"/>
      <c r="AE94" s="31"/>
      <c r="AF94" s="31"/>
      <c r="AG94" s="31"/>
      <c r="AH94" s="31"/>
      <c r="AI94" s="32"/>
      <c r="AJ94" s="40"/>
      <c r="AK94" s="24" t="s">
        <v>113</v>
      </c>
      <c r="AL94" s="31"/>
      <c r="AM94" s="31"/>
      <c r="AN94" s="31"/>
      <c r="AO94" s="31"/>
      <c r="AP94" s="31"/>
      <c r="AQ94" s="31"/>
      <c r="AR94" s="31"/>
      <c r="AS94" s="31"/>
      <c r="AT94" s="31"/>
      <c r="AU94" s="32"/>
      <c r="AV94" s="40"/>
      <c r="AW94" s="24" t="s">
        <v>114</v>
      </c>
      <c r="AX94" s="31"/>
      <c r="AY94" s="31"/>
      <c r="AZ94" s="31"/>
      <c r="BA94" s="31"/>
      <c r="BB94" s="31"/>
      <c r="BC94" s="31"/>
      <c r="BD94" s="31"/>
      <c r="BE94" s="31"/>
      <c r="BF94" s="31"/>
      <c r="BG94" s="32"/>
    </row>
    <row r="95" spans="1:59" ht="18">
      <c r="A95" s="33" t="s">
        <v>2</v>
      </c>
      <c r="B95" s="386" t="s">
        <v>11</v>
      </c>
      <c r="C95" s="386"/>
      <c r="D95" s="27"/>
      <c r="E95" s="27"/>
      <c r="F95" s="27"/>
      <c r="G95" s="34" t="s">
        <v>13</v>
      </c>
      <c r="H95" s="386" t="s">
        <v>29</v>
      </c>
      <c r="I95" s="386"/>
      <c r="J95" s="27"/>
      <c r="K95" s="35"/>
      <c r="L95" s="40"/>
      <c r="M95" s="33" t="s">
        <v>2</v>
      </c>
      <c r="N95" s="386" t="s">
        <v>12</v>
      </c>
      <c r="O95" s="386"/>
      <c r="P95" s="27"/>
      <c r="Q95" s="27"/>
      <c r="R95" s="27"/>
      <c r="S95" s="34" t="s">
        <v>13</v>
      </c>
      <c r="T95" s="386" t="s">
        <v>32</v>
      </c>
      <c r="U95" s="386"/>
      <c r="V95" s="27"/>
      <c r="W95" s="35"/>
      <c r="X95" s="40"/>
      <c r="Y95" s="33" t="s">
        <v>2</v>
      </c>
      <c r="Z95" s="386" t="s">
        <v>27</v>
      </c>
      <c r="AA95" s="386"/>
      <c r="AB95" s="27"/>
      <c r="AC95" s="27"/>
      <c r="AD95" s="27"/>
      <c r="AE95" s="34" t="s">
        <v>13</v>
      </c>
      <c r="AF95" s="386" t="s">
        <v>31</v>
      </c>
      <c r="AG95" s="386"/>
      <c r="AH95" s="27"/>
      <c r="AI95" s="35"/>
      <c r="AJ95" s="40"/>
      <c r="AK95" s="33" t="s">
        <v>2</v>
      </c>
      <c r="AL95" s="386" t="s">
        <v>25</v>
      </c>
      <c r="AM95" s="386"/>
      <c r="AN95" s="27"/>
      <c r="AO95" s="27"/>
      <c r="AP95" s="27"/>
      <c r="AQ95" s="34" t="s">
        <v>13</v>
      </c>
      <c r="AR95" s="386" t="s">
        <v>30</v>
      </c>
      <c r="AS95" s="386"/>
      <c r="AT95" s="27"/>
      <c r="AU95" s="35"/>
      <c r="AV95" s="40"/>
      <c r="AW95" s="33" t="s">
        <v>2</v>
      </c>
      <c r="AX95" s="386" t="s">
        <v>28</v>
      </c>
      <c r="AY95" s="386"/>
      <c r="AZ95" s="27"/>
      <c r="BA95" s="27"/>
      <c r="BB95" s="27"/>
      <c r="BC95" s="34" t="s">
        <v>13</v>
      </c>
      <c r="BD95" s="386" t="s">
        <v>26</v>
      </c>
      <c r="BE95" s="386"/>
      <c r="BF95" s="27"/>
      <c r="BG95" s="35"/>
    </row>
    <row r="96" spans="1:59" ht="16" thickBot="1">
      <c r="A96" s="36"/>
      <c r="B96" s="27"/>
      <c r="C96" s="27"/>
      <c r="D96" s="27"/>
      <c r="E96" s="27"/>
      <c r="F96" s="27"/>
      <c r="G96" s="27"/>
      <c r="H96" s="27"/>
      <c r="I96" s="27"/>
      <c r="J96" s="27"/>
      <c r="K96" s="35"/>
      <c r="L96" s="40"/>
      <c r="M96" s="36"/>
      <c r="N96" s="27"/>
      <c r="O96" s="27"/>
      <c r="P96" s="27"/>
      <c r="Q96" s="27"/>
      <c r="R96" s="27"/>
      <c r="S96" s="27"/>
      <c r="T96" s="27"/>
      <c r="U96" s="27"/>
      <c r="V96" s="27"/>
      <c r="W96" s="35"/>
      <c r="X96" s="40"/>
      <c r="Y96" s="36"/>
      <c r="Z96" s="27"/>
      <c r="AA96" s="27"/>
      <c r="AB96" s="27"/>
      <c r="AC96" s="27"/>
      <c r="AD96" s="27"/>
      <c r="AE96" s="27"/>
      <c r="AF96" s="27"/>
      <c r="AG96" s="27"/>
      <c r="AH96" s="27"/>
      <c r="AI96" s="35"/>
      <c r="AJ96" s="40"/>
      <c r="AK96" s="36"/>
      <c r="AL96" s="27"/>
      <c r="AM96" s="27"/>
      <c r="AN96" s="27"/>
      <c r="AO96" s="27"/>
      <c r="AP96" s="27"/>
      <c r="AQ96" s="27"/>
      <c r="AR96" s="27"/>
      <c r="AS96" s="27"/>
      <c r="AT96" s="27"/>
      <c r="AU96" s="35"/>
      <c r="AV96" s="40"/>
      <c r="AW96" s="36"/>
      <c r="AX96" s="27"/>
      <c r="AY96" s="27"/>
      <c r="AZ96" s="27"/>
      <c r="BA96" s="27"/>
      <c r="BB96" s="27"/>
      <c r="BC96" s="27"/>
      <c r="BD96" s="27"/>
      <c r="BE96" s="27"/>
      <c r="BF96" s="27"/>
      <c r="BG96" s="35"/>
    </row>
    <row r="97" spans="1:59" ht="16" thickBot="1">
      <c r="A97" s="3" t="s">
        <v>3</v>
      </c>
      <c r="B97" s="4" t="s">
        <v>4</v>
      </c>
      <c r="C97" s="17" t="s">
        <v>5</v>
      </c>
      <c r="D97" s="17" t="s">
        <v>6</v>
      </c>
      <c r="E97" s="4" t="s">
        <v>7</v>
      </c>
      <c r="F97" s="27"/>
      <c r="G97" s="3" t="s">
        <v>3</v>
      </c>
      <c r="H97" s="4" t="s">
        <v>4</v>
      </c>
      <c r="I97" s="17" t="s">
        <v>5</v>
      </c>
      <c r="J97" s="17" t="s">
        <v>6</v>
      </c>
      <c r="K97" s="4" t="s">
        <v>7</v>
      </c>
      <c r="L97" s="40"/>
      <c r="M97" s="3" t="s">
        <v>3</v>
      </c>
      <c r="N97" s="4" t="s">
        <v>4</v>
      </c>
      <c r="O97" s="17" t="s">
        <v>5</v>
      </c>
      <c r="P97" s="17" t="s">
        <v>6</v>
      </c>
      <c r="Q97" s="4" t="s">
        <v>7</v>
      </c>
      <c r="R97" s="27"/>
      <c r="S97" s="3" t="s">
        <v>3</v>
      </c>
      <c r="T97" s="4" t="s">
        <v>4</v>
      </c>
      <c r="U97" s="17" t="s">
        <v>5</v>
      </c>
      <c r="V97" s="17" t="s">
        <v>6</v>
      </c>
      <c r="W97" s="4" t="s">
        <v>7</v>
      </c>
      <c r="X97" s="40"/>
      <c r="Y97" s="3" t="s">
        <v>3</v>
      </c>
      <c r="Z97" s="4" t="s">
        <v>4</v>
      </c>
      <c r="AA97" s="17" t="s">
        <v>5</v>
      </c>
      <c r="AB97" s="17" t="s">
        <v>6</v>
      </c>
      <c r="AC97" s="4" t="s">
        <v>7</v>
      </c>
      <c r="AD97" s="27"/>
      <c r="AE97" s="3" t="s">
        <v>3</v>
      </c>
      <c r="AF97" s="4" t="s">
        <v>4</v>
      </c>
      <c r="AG97" s="17" t="s">
        <v>5</v>
      </c>
      <c r="AH97" s="17" t="s">
        <v>6</v>
      </c>
      <c r="AI97" s="4" t="s">
        <v>7</v>
      </c>
      <c r="AJ97" s="40"/>
      <c r="AK97" s="3" t="s">
        <v>3</v>
      </c>
      <c r="AL97" s="4" t="s">
        <v>4</v>
      </c>
      <c r="AM97" s="17" t="s">
        <v>5</v>
      </c>
      <c r="AN97" s="17" t="s">
        <v>6</v>
      </c>
      <c r="AO97" s="4" t="s">
        <v>7</v>
      </c>
      <c r="AP97" s="27"/>
      <c r="AQ97" s="3" t="s">
        <v>3</v>
      </c>
      <c r="AR97" s="4" t="s">
        <v>4</v>
      </c>
      <c r="AS97" s="17" t="s">
        <v>5</v>
      </c>
      <c r="AT97" s="17" t="s">
        <v>6</v>
      </c>
      <c r="AU97" s="4" t="s">
        <v>7</v>
      </c>
      <c r="AV97" s="40"/>
      <c r="AW97" s="3" t="s">
        <v>3</v>
      </c>
      <c r="AX97" s="4" t="s">
        <v>4</v>
      </c>
      <c r="AY97" s="17" t="s">
        <v>5</v>
      </c>
      <c r="AZ97" s="17" t="s">
        <v>6</v>
      </c>
      <c r="BA97" s="4" t="s">
        <v>7</v>
      </c>
      <c r="BB97" s="27"/>
      <c r="BC97" s="3" t="s">
        <v>3</v>
      </c>
      <c r="BD97" s="4" t="s">
        <v>4</v>
      </c>
      <c r="BE97" s="17" t="s">
        <v>5</v>
      </c>
      <c r="BF97" s="17" t="s">
        <v>6</v>
      </c>
      <c r="BG97" s="4" t="s">
        <v>7</v>
      </c>
    </row>
    <row r="98" spans="1:59">
      <c r="A98" s="47" t="str">
        <f>IF(B95="Normo Slipestasjon",'Tellere og summer'!$A$3,IF(B95="Glamox",'Tellere og summer'!$A$13,IF(B95="Molde Kommune",'Tellere og summer'!$A$23,IF(B95="Rørlegger 1",'Tellere og summer'!$A$33,IF(B95="TietoEVRY",'Tellere og summer'!$A$43,IF(B95="Danielsen å i",'Tellere og summer'!$A$53,IF(B95="Panorama Turkeys",'Tellere og summer'!$A$63,IF(B95="Team Fuglset",'Tellere og summer'!$A$73,IF(B95="Istad Strikers",'Tellere og summer'!$A$83,IF(B95="Ytre Bowlinglag",'Tellere og summer'!$A$93,"NA"))))))))))</f>
        <v>Asbjørn Toft</v>
      </c>
      <c r="B98" s="5">
        <v>109</v>
      </c>
      <c r="C98" s="18">
        <v>157</v>
      </c>
      <c r="D98" s="5">
        <v>129</v>
      </c>
      <c r="E98" s="7">
        <f>SUM(B98:D98)</f>
        <v>395</v>
      </c>
      <c r="F98" s="27"/>
      <c r="G98" s="47" t="str">
        <f>IF(H95="Normo Slipestasjon",'Tellere og summer'!$A$3,IF(H95="Glamox",'Tellere og summer'!$A$13,IF(H95="Molde Kommune",'Tellere og summer'!$A$23,IF(H95="Rørlegger 1",'Tellere og summer'!$A$33,IF(H95="TietoEVRY",'Tellere og summer'!$A$43,IF(H95="Danielsen å i",'Tellere og summer'!$A$53,IF(H95="Panorama Turkeys",'Tellere og summer'!$A$63,IF(H95="Team Fuglset",'Tellere og summer'!$A$73,IF(H95="Istad Strikers",'Tellere og summer'!$A$83,IF(H95="Ytre Bowlinglag",'Tellere og summer'!$A$93,"NA"))))))))))</f>
        <v>Martin Aarø</v>
      </c>
      <c r="H98" s="5">
        <v>258</v>
      </c>
      <c r="I98" s="18">
        <v>203</v>
      </c>
      <c r="J98" s="6">
        <v>205</v>
      </c>
      <c r="K98" s="5">
        <f t="shared" ref="K98:K104" si="50">SUM(H98:J98)</f>
        <v>666</v>
      </c>
      <c r="L98" s="40"/>
      <c r="M98" s="47" t="str">
        <f>IF(N95="Normo Slipestasjon",'Tellere og summer'!$A$3,IF(N95="Glamox",'Tellere og summer'!$A$13,IF(N95="Molde Kommune",'Tellere og summer'!$A$23,IF(N95="Rørlegger 1",'Tellere og summer'!$A$33,IF(N95="TietoEVRY",'Tellere og summer'!$A$43,IF(N95="Danielsen å i",'Tellere og summer'!$A$53,IF(N95="Panorama Turkeys",'Tellere og summer'!$A$63,IF(N95="Team Fuglset",'Tellere og summer'!$A$73,IF(N95="Istad Strikers",'Tellere og summer'!$A$83,IF(N95="Ytre Bowlinglag",'Tellere og summer'!$A$93,"NA"))))))))))</f>
        <v>Paul Boyle</v>
      </c>
      <c r="N98" s="5"/>
      <c r="O98" s="18"/>
      <c r="P98" s="5"/>
      <c r="Q98" s="7">
        <f>SUM(N98:P98)</f>
        <v>0</v>
      </c>
      <c r="R98" s="27"/>
      <c r="S98" s="47" t="str">
        <f>IF(T95="Normo Slipestasjon",'Tellere og summer'!$A$3,IF(T95="Glamox",'Tellere og summer'!$A$13,IF(T95="Molde Kommune",'Tellere og summer'!$A$23,IF(T95="Rørlegger 1",'Tellere og summer'!$A$33,IF(T95="TietoEVRY",'Tellere og summer'!$A$43,IF(T95="Danielsen å i",'Tellere og summer'!$A$53,IF(T95="Panorama Turkeys",'Tellere og summer'!$A$63,IF(T95="Team Fuglset",'Tellere og summer'!$A$73,IF(T95="Istad Strikers",'Tellere og summer'!$A$83,IF(T95="Ytre Bowlinglag",'Tellere og summer'!$A$93,"NA"))))))))))</f>
        <v>Sten-Morten Kjørsvik</v>
      </c>
      <c r="T98" s="5">
        <v>137</v>
      </c>
      <c r="U98" s="18">
        <v>211</v>
      </c>
      <c r="V98" s="5">
        <v>173</v>
      </c>
      <c r="W98" s="7">
        <f>SUM(T98:V98)</f>
        <v>521</v>
      </c>
      <c r="X98" s="40"/>
      <c r="Y98" s="47" t="str">
        <f>IF(Z95="Normo Slipestasjon",'Tellere og summer'!$A$3,IF(Z95="Glamox",'Tellere og summer'!$A$13,IF(Z95="Molde Kommune",'Tellere og summer'!$A$23,IF(Z95="Rørlegger 1",'Tellere og summer'!$A$33,IF(Z95="TietoEVRY",'Tellere og summer'!$A$43,IF(Z95="Danielsen å i",'Tellere og summer'!$A$53,IF(Z95="Panorama Turkeys",'Tellere og summer'!$A$63,IF(Z95="Team Fuglset",'Tellere og summer'!$A$73,IF(Z95="Istad Strikers",'Tellere og summer'!$A$83,IF(Z95="Ytre Bowlinglag",'Tellere og summer'!$A$93,"NA"))))))))))</f>
        <v>Svein Erik Jenset</v>
      </c>
      <c r="Z98" s="5"/>
      <c r="AA98" s="18"/>
      <c r="AB98" s="5"/>
      <c r="AC98" s="7">
        <f>SUM(Z98:AB98)</f>
        <v>0</v>
      </c>
      <c r="AD98" s="27"/>
      <c r="AE98" s="47" t="str">
        <f>IF(AF95="Normo Slipestasjon",'Tellere og summer'!$A$3,IF(AF95="Glamox",'Tellere og summer'!$A$13,IF(AF95="Molde Kommune",'Tellere og summer'!$A$23,IF(AF95="Rørlegger 1",'Tellere og summer'!$A$33,IF(AF95="TietoEVRY",'Tellere og summer'!$A$43,IF(AF95="Danielsen å i",'Tellere og summer'!$A$53,IF(AF95="Panorama Turkeys",'Tellere og summer'!$A$63,IF(AF95="Team Fuglset",'Tellere og summer'!$A$73,IF(AF95="Istad Strikers",'Tellere og summer'!$A$83,IF(AF95="Ytre Bowlinglag",'Tellere og summer'!$A$93,"NA"))))))))))</f>
        <v>Amund Vaagen</v>
      </c>
      <c r="AF98" s="5"/>
      <c r="AG98" s="18"/>
      <c r="AH98" s="5"/>
      <c r="AI98" s="7">
        <f>SUM(AF98:AH98)</f>
        <v>0</v>
      </c>
      <c r="AJ98" s="40"/>
      <c r="AK98" s="47" t="str">
        <f>IF(AL95="Normo Slipestasjon",'Tellere og summer'!$A$3,IF(AL95="Glamox",'Tellere og summer'!$A$13,IF(AL95="Molde Kommune",'Tellere og summer'!$A$23,IF(AL95="Rørlegger 1",'Tellere og summer'!$A$33,IF(AL95="TietoEVRY",'Tellere og summer'!$A$43,IF(AL95="Danielsen å i",'Tellere og summer'!$A$53,IF(AL95="Panorama Turkeys",'Tellere og summer'!$A$63,IF(AL95="Team Fuglset",'Tellere og summer'!$A$73,IF(AL95="Istad Strikers",'Tellere og summer'!$A$83,IF(AL95="Ytre Bowlinglag",'Tellere og summer'!$A$93,"NA"))))))))))</f>
        <v>Gerd Norunn Nygård</v>
      </c>
      <c r="AL98" s="5">
        <v>105</v>
      </c>
      <c r="AM98" s="18">
        <v>155</v>
      </c>
      <c r="AN98" s="5">
        <v>136</v>
      </c>
      <c r="AO98" s="7">
        <f>SUM(AL98:AN98)</f>
        <v>396</v>
      </c>
      <c r="AP98" s="27"/>
      <c r="AQ98" s="47" t="str">
        <f>IF(AR95="Normo Slipestasjon",'Tellere og summer'!$A$3,IF(AR95="Glamox",'Tellere og summer'!$A$13,IF(AR95="Molde Kommune",'Tellere og summer'!$A$23,IF(AR95="Rørlegger 1",'Tellere og summer'!$A$33,IF(AR95="TietoEVRY",'Tellere og summer'!$A$43,IF(AR95="Danielsen å i",'Tellere og summer'!$A$53,IF(AR95="Panorama Turkeys",'Tellere og summer'!$A$63,IF(AR95="Team Fuglset",'Tellere og summer'!$A$73,IF(AR95="Istad Strikers",'Tellere og summer'!$A$83,IF(AR95="Ytre Bowlinglag",'Tellere og summer'!$A$93,"NA"))))))))))</f>
        <v>Arne Ytterhaug</v>
      </c>
      <c r="AR98" s="5">
        <v>113</v>
      </c>
      <c r="AS98" s="18">
        <v>154</v>
      </c>
      <c r="AT98" s="5">
        <v>198</v>
      </c>
      <c r="AU98" s="7">
        <f>SUM(AR98:AT98)</f>
        <v>465</v>
      </c>
      <c r="AV98" s="40"/>
      <c r="AW98" s="47" t="str">
        <f>IF(AX95="Normo Slipestasjon",'Tellere og summer'!$A$3,IF(AX95="Glamox",'Tellere og summer'!$A$13,IF(AX95="Molde Kommune",'Tellere og summer'!$A$23,IF(AX95="Rørlegger 1",'Tellere og summer'!$A$33,IF(AX95="TietoEVRY",'Tellere og summer'!$A$43,IF(AX95="Danielsen å i",'Tellere og summer'!$A$53,IF(AX95="Panorama Turkeys",'Tellere og summer'!$A$63,IF(AX95="Team Fuglset",'Tellere og summer'!$A$73,IF(AX95="Istad Strikers",'Tellere og summer'!$A$83,IF(AX95="Ytre Bowlinglag",'Tellere og summer'!$A$93,"NA"))))))))))</f>
        <v>Kjell Thorsrudhagen</v>
      </c>
      <c r="AX98" s="5"/>
      <c r="AY98" s="18">
        <v>120</v>
      </c>
      <c r="AZ98" s="5">
        <v>154</v>
      </c>
      <c r="BA98" s="7">
        <f>SUM(AX98:AZ98)</f>
        <v>274</v>
      </c>
      <c r="BB98" s="27"/>
      <c r="BC98" s="47" t="str">
        <f>IF(BD95="Normo Slipestasjon",'Tellere og summer'!$A$3,IF(BD95="Glamox",'Tellere og summer'!$A$13,IF(BD95="Molde Kommune",'Tellere og summer'!$A$23,IF(BD95="Rørlegger 1",'Tellere og summer'!$A$33,IF(BD95="TietoEVRY",'Tellere og summer'!$A$43,IF(BD95="Danielsen å i",'Tellere og summer'!$A$53,IF(BD95="Panorama Turkeys",'Tellere og summer'!$A$63,IF(BD95="Team Fuglset",'Tellere og summer'!$A$73,IF(BD95="Istad Strikers",'Tellere og summer'!$A$83,IF(BD95="Ytre Bowlinglag",'Tellere og summer'!$A$93,"NA"))))))))))</f>
        <v>Arnfinn Lange</v>
      </c>
      <c r="BD98" s="5">
        <v>131</v>
      </c>
      <c r="BE98" s="18">
        <v>107</v>
      </c>
      <c r="BF98" s="5">
        <v>132</v>
      </c>
      <c r="BG98" s="7">
        <f>SUM(BD98:BF98)</f>
        <v>370</v>
      </c>
    </row>
    <row r="99" spans="1:59">
      <c r="A99" s="47" t="str">
        <f>IF(B95="Normo Slipestasjon",'Tellere og summer'!$A$4,IF(B95="Glamox",'Tellere og summer'!$A$14,IF(B95="Molde Kommune",'Tellere og summer'!$A$24,IF(B95="Rørlegger 1",'Tellere og summer'!$A$34,IF(B95="TietoEVRY",'Tellere og summer'!$A$44,IF(B95="Danielsen å i",'Tellere og summer'!$A$54,IF(B95="Panorama Turkeys",'Tellere og summer'!$A$64,IF(B95="Team Fuglset",'Tellere og summer'!$A$74,IF(B95="Istad Strikers",'Tellere og summer'!$A$84,IF(B95="Ytre Bowlinglag",'Tellere og summer'!$A$94,"NA"))))))))))</f>
        <v>Tormod Kleppe</v>
      </c>
      <c r="B99" s="8">
        <v>116</v>
      </c>
      <c r="C99" s="19">
        <v>91</v>
      </c>
      <c r="D99" s="8">
        <v>111</v>
      </c>
      <c r="E99" s="10">
        <f t="shared" ref="E99:E105" si="51">SUM(B99:D99)</f>
        <v>318</v>
      </c>
      <c r="F99" s="27"/>
      <c r="G99" s="47" t="str">
        <f>IF(H95="Normo Slipestasjon",'Tellere og summer'!$A$4,IF(H95="Glamox",'Tellere og summer'!$A$14,IF(H95="Molde Kommune",'Tellere og summer'!$A$24,IF(H95="Rørlegger 1",'Tellere og summer'!$A$34,IF(H95="TietoEVRY",'Tellere og summer'!$A$44,IF(H95="Danielsen å i",'Tellere og summer'!$A$54,IF(H95="Panorama Turkeys",'Tellere og summer'!$A$64,IF(H95="Team Fuglset",'Tellere og summer'!$A$74,IF(H95="Istad Strikers",'Tellere og summer'!$A$84,IF(H95="Ytre Bowlinglag",'Tellere og summer'!$A$94,"NA"))))))))))</f>
        <v>Jamie Sagstuen</v>
      </c>
      <c r="H99" s="8"/>
      <c r="I99" s="19"/>
      <c r="J99" s="9"/>
      <c r="K99" s="8">
        <f t="shared" si="50"/>
        <v>0</v>
      </c>
      <c r="L99" s="40"/>
      <c r="M99" s="47" t="str">
        <f>IF(N95="Normo Slipestasjon",'Tellere og summer'!$A$4,IF(N95="Glamox",'Tellere og summer'!$A$14,IF(N95="Molde Kommune",'Tellere og summer'!$A$24,IF(N95="Rørlegger 1",'Tellere og summer'!$A$34,IF(N95="TietoEVRY",'Tellere og summer'!$A$44,IF(N95="Danielsen å i",'Tellere og summer'!$A$54,IF(N95="Panorama Turkeys",'Tellere og summer'!$A$64,IF(N95="Team Fuglset",'Tellere og summer'!$A$74,IF(N95="Istad Strikers",'Tellere og summer'!$A$84,IF(N95="Ytre Bowlinglag",'Tellere og summer'!$A$94,"NA"))))))))))</f>
        <v>Rikard Nerland</v>
      </c>
      <c r="N99" s="8">
        <v>193</v>
      </c>
      <c r="O99" s="19">
        <v>187</v>
      </c>
      <c r="P99" s="8">
        <v>191</v>
      </c>
      <c r="Q99" s="10">
        <f t="shared" ref="Q99:Q105" si="52">SUM(N99:P99)</f>
        <v>571</v>
      </c>
      <c r="R99" s="27"/>
      <c r="S99" s="47" t="str">
        <f>IF(T95="Normo Slipestasjon",'Tellere og summer'!$A$4,IF(T95="Glamox",'Tellere og summer'!$A$14,IF(T95="Molde Kommune",'Tellere og summer'!$A$24,IF(T95="Rørlegger 1",'Tellere og summer'!$A$34,IF(T95="TietoEVRY",'Tellere og summer'!$A$44,IF(T95="Danielsen å i",'Tellere og summer'!$A$54,IF(T95="Panorama Turkeys",'Tellere og summer'!$A$64,IF(T95="Team Fuglset",'Tellere og summer'!$A$74,IF(T95="Istad Strikers",'Tellere og summer'!$A$84,IF(T95="Ytre Bowlinglag",'Tellere og summer'!$A$94,"NA"))))))))))</f>
        <v>Lars Brian Taylor</v>
      </c>
      <c r="T99" s="8"/>
      <c r="U99" s="19"/>
      <c r="V99" s="8"/>
      <c r="W99" s="10">
        <f t="shared" ref="W99:W105" si="53">SUM(T99:V99)</f>
        <v>0</v>
      </c>
      <c r="X99" s="40"/>
      <c r="Y99" s="47" t="str">
        <f>IF(Z95="Normo Slipestasjon",'Tellere og summer'!$A$4,IF(Z95="Glamox",'Tellere og summer'!$A$14,IF(Z95="Molde Kommune",'Tellere og summer'!$A$24,IF(Z95="Rørlegger 1",'Tellere og summer'!$A$34,IF(Z95="TietoEVRY",'Tellere og summer'!$A$44,IF(Z95="Danielsen å i",'Tellere og summer'!$A$54,IF(Z95="Panorama Turkeys",'Tellere og summer'!$A$64,IF(Z95="Team Fuglset",'Tellere og summer'!$A$74,IF(Z95="Istad Strikers",'Tellere og summer'!$A$84,IF(Z95="Ytre Bowlinglag",'Tellere og summer'!$A$94,"NA"))))))))))</f>
        <v>Øystein Lervik</v>
      </c>
      <c r="Z99" s="8"/>
      <c r="AA99" s="19"/>
      <c r="AB99" s="8"/>
      <c r="AC99" s="10">
        <f t="shared" ref="AC99:AC105" si="54">SUM(Z99:AB99)</f>
        <v>0</v>
      </c>
      <c r="AD99" s="27"/>
      <c r="AE99" s="47" t="str">
        <f>IF(AF95="Normo Slipestasjon",'Tellere og summer'!$A$4,IF(AF95="Glamox",'Tellere og summer'!$A$14,IF(AF95="Molde Kommune",'Tellere og summer'!$A$24,IF(AF95="Rørlegger 1",'Tellere og summer'!$A$34,IF(AF95="TietoEVRY",'Tellere og summer'!$A$44,IF(AF95="Danielsen å i",'Tellere og summer'!$A$54,IF(AF95="Panorama Turkeys",'Tellere og summer'!$A$64,IF(AF95="Team Fuglset",'Tellere og summer'!$A$74,IF(AF95="Istad Strikers",'Tellere og summer'!$A$84,IF(AF95="Ytre Bowlinglag",'Tellere og summer'!$A$94,"NA"))))))))))</f>
        <v>Halvor Vaagen</v>
      </c>
      <c r="AF99" s="8">
        <v>150</v>
      </c>
      <c r="AG99" s="19">
        <v>129</v>
      </c>
      <c r="AH99" s="8">
        <v>169</v>
      </c>
      <c r="AI99" s="10">
        <f t="shared" ref="AI99:AI105" si="55">SUM(AF99:AH99)</f>
        <v>448</v>
      </c>
      <c r="AJ99" s="40"/>
      <c r="AK99" s="47" t="str">
        <f>IF(AL95="Normo Slipestasjon",'Tellere og summer'!$A$4,IF(AL95="Glamox",'Tellere og summer'!$A$14,IF(AL95="Molde Kommune",'Tellere og summer'!$A$24,IF(AL95="Rørlegger 1",'Tellere og summer'!$A$34,IF(AL95="TietoEVRY",'Tellere og summer'!$A$44,IF(AL95="Danielsen å i",'Tellere og summer'!$A$54,IF(AL95="Panorama Turkeys",'Tellere og summer'!$A$64,IF(AL95="Team Fuglset",'Tellere og summer'!$A$74,IF(AL95="Istad Strikers",'Tellere og summer'!$A$84,IF(AL95="Ytre Bowlinglag",'Tellere og summer'!$A$94,"NA"))))))))))</f>
        <v>Ole Østigård</v>
      </c>
      <c r="AL99" s="8"/>
      <c r="AM99" s="19"/>
      <c r="AN99" s="8"/>
      <c r="AO99" s="10">
        <f t="shared" ref="AO99:AO105" si="56">SUM(AL99:AN99)</f>
        <v>0</v>
      </c>
      <c r="AP99" s="27"/>
      <c r="AQ99" s="47" t="str">
        <f>IF(AR95="Normo Slipestasjon",'Tellere og summer'!$A$4,IF(AR95="Glamox",'Tellere og summer'!$A$14,IF(AR95="Molde Kommune",'Tellere og summer'!$A$24,IF(AR95="Rørlegger 1",'Tellere og summer'!$A$34,IF(AR95="TietoEVRY",'Tellere og summer'!$A$44,IF(AR95="Danielsen å i",'Tellere og summer'!$A$54,IF(AR95="Panorama Turkeys",'Tellere og summer'!$A$64,IF(AR95="Team Fuglset",'Tellere og summer'!$A$74,IF(AR95="Istad Strikers",'Tellere og summer'!$A$84,IF(AR95="Ytre Bowlinglag",'Tellere og summer'!$A$94,"NA"))))))))))</f>
        <v>Magne Farstadvoll</v>
      </c>
      <c r="AR99" s="8"/>
      <c r="AS99" s="19"/>
      <c r="AT99" s="8"/>
      <c r="AU99" s="10">
        <f t="shared" ref="AU99:AU105" si="57">SUM(AR99:AT99)</f>
        <v>0</v>
      </c>
      <c r="AV99" s="40"/>
      <c r="AW99" s="47" t="str">
        <f>IF(AX95="Normo Slipestasjon",'Tellere og summer'!$A$4,IF(AX95="Glamox",'Tellere og summer'!$A$14,IF(AX95="Molde Kommune",'Tellere og summer'!$A$24,IF(AX95="Rørlegger 1",'Tellere og summer'!$A$34,IF(AX95="TietoEVRY",'Tellere og summer'!$A$44,IF(AX95="Danielsen å i",'Tellere og summer'!$A$54,IF(AX95="Panorama Turkeys",'Tellere og summer'!$A$64,IF(AX95="Team Fuglset",'Tellere og summer'!$A$74,IF(AX95="Istad Strikers",'Tellere og summer'!$A$84,IF(AX95="Ytre Bowlinglag",'Tellere og summer'!$A$94,"NA"))))))))))</f>
        <v>Alhild Danielsen</v>
      </c>
      <c r="AX99" s="8">
        <v>165</v>
      </c>
      <c r="AY99" s="19"/>
      <c r="AZ99" s="8">
        <v>144</v>
      </c>
      <c r="BA99" s="10">
        <f t="shared" ref="BA99:BA105" si="58">SUM(AX99:AZ99)</f>
        <v>309</v>
      </c>
      <c r="BB99" s="27"/>
      <c r="BC99" s="47" t="str">
        <f>IF(BD95="Normo Slipestasjon",'Tellere og summer'!$A$4,IF(BD95="Glamox",'Tellere og summer'!$A$14,IF(BD95="Molde Kommune",'Tellere og summer'!$A$24,IF(BD95="Rørlegger 1",'Tellere og summer'!$A$34,IF(BD95="TietoEVRY",'Tellere og summer'!$A$44,IF(BD95="Danielsen å i",'Tellere og summer'!$A$54,IF(BD95="Panorama Turkeys",'Tellere og summer'!$A$64,IF(BD95="Team Fuglset",'Tellere og summer'!$A$74,IF(BD95="Istad Strikers",'Tellere og summer'!$A$84,IF(BD95="Ytre Bowlinglag",'Tellere og summer'!$A$94,"NA"))))))))))</f>
        <v>Billy Williams</v>
      </c>
      <c r="BD99" s="8"/>
      <c r="BE99" s="19"/>
      <c r="BF99" s="8"/>
      <c r="BG99" s="10">
        <f t="shared" ref="BG99:BG105" si="59">SUM(BD99:BF99)</f>
        <v>0</v>
      </c>
    </row>
    <row r="100" spans="1:59">
      <c r="A100" s="47" t="str">
        <f>IF(B95="Normo Slipestasjon",'Tellere og summer'!$A$5,IF(B95="Glamox",'Tellere og summer'!$A$15,IF(B95="Molde Kommune",'Tellere og summer'!$A$25,IF(B95="Rørlegger 1",'Tellere og summer'!$A$35,IF(B95="TietoEVRY",'Tellere og summer'!$A$45,IF(B95="Danielsen å i",'Tellere og summer'!$A$55,IF(B95="Panorama Turkeys",'Tellere og summer'!$A$65,IF(B95="Team Fuglset",'Tellere og summer'!$A$75,IF(B95="Istad Strikers",'Tellere og summer'!$A$85,IF(B95="Ytre Bowlinglag",'Tellere og summer'!$A$95,"NA"))))))))))</f>
        <v>Tor Åge Langås</v>
      </c>
      <c r="B100" s="8"/>
      <c r="C100" s="19"/>
      <c r="D100" s="8"/>
      <c r="E100" s="10">
        <f t="shared" si="51"/>
        <v>0</v>
      </c>
      <c r="F100" s="27"/>
      <c r="G100" s="47" t="str">
        <f>IF(H95="Normo Slipestasjon",'Tellere og summer'!$A$5,IF(H95="Glamox",'Tellere og summer'!$A$15,IF(H95="Molde Kommune",'Tellere og summer'!$A$25,IF(H95="Rørlegger 1",'Tellere og summer'!$A$35,IF(H95="TietoEVRY",'Tellere og summer'!$A$45,IF(H95="Danielsen å i",'Tellere og summer'!$A$55,IF(H95="Panorama Turkeys",'Tellere og summer'!$A$65,IF(H95="Team Fuglset",'Tellere og summer'!$A$75,IF(H95="Istad Strikers",'Tellere og summer'!$A$85,IF(H95="Ytre Bowlinglag",'Tellere og summer'!$A$95,"NA"))))))))))</f>
        <v>Martin Gikling &amp; Evy</v>
      </c>
      <c r="H100" s="8"/>
      <c r="I100" s="19"/>
      <c r="J100" s="9"/>
      <c r="K100" s="8">
        <f t="shared" si="50"/>
        <v>0</v>
      </c>
      <c r="L100" s="40"/>
      <c r="M100" s="47" t="str">
        <f>IF(N95="Normo Slipestasjon",'Tellere og summer'!$A$5,IF(N95="Glamox",'Tellere og summer'!$A$15,IF(N95="Molde Kommune",'Tellere og summer'!$A$25,IF(N95="Rørlegger 1",'Tellere og summer'!$A$35,IF(N95="TietoEVRY",'Tellere og summer'!$A$45,IF(N95="Danielsen å i",'Tellere og summer'!$A$55,IF(N95="Panorama Turkeys",'Tellere og summer'!$A$65,IF(N95="Team Fuglset",'Tellere og summer'!$A$75,IF(N95="Istad Strikers",'Tellere og summer'!$A$85,IF(N95="Ytre Bowlinglag",'Tellere og summer'!$A$95,"NA"))))))))))</f>
        <v>Christian Pascal</v>
      </c>
      <c r="N100" s="8">
        <v>129</v>
      </c>
      <c r="O100" s="19">
        <v>164</v>
      </c>
      <c r="P100" s="8">
        <v>163</v>
      </c>
      <c r="Q100" s="10">
        <f t="shared" si="52"/>
        <v>456</v>
      </c>
      <c r="R100" s="27"/>
      <c r="S100" s="47" t="str">
        <f>IF(T95="Normo Slipestasjon",'Tellere og summer'!$A$5,IF(T95="Glamox",'Tellere og summer'!$A$15,IF(T95="Molde Kommune",'Tellere og summer'!$A$25,IF(T95="Rørlegger 1",'Tellere og summer'!$A$35,IF(T95="TietoEVRY",'Tellere og summer'!$A$45,IF(T95="Danielsen å i",'Tellere og summer'!$A$55,IF(T95="Panorama Turkeys",'Tellere og summer'!$A$65,IF(T95="Team Fuglset",'Tellere og summer'!$A$75,IF(T95="Istad Strikers",'Tellere og summer'!$A$85,IF(T95="Ytre Bowlinglag",'Tellere og summer'!$A$95,"NA"))))))))))</f>
        <v>Ole Morten Aarø</v>
      </c>
      <c r="T100" s="8">
        <v>157</v>
      </c>
      <c r="U100" s="19">
        <v>134</v>
      </c>
      <c r="V100" s="8">
        <v>159</v>
      </c>
      <c r="W100" s="10">
        <f t="shared" si="53"/>
        <v>450</v>
      </c>
      <c r="X100" s="40"/>
      <c r="Y100" s="47" t="str">
        <f>IF(Z95="Normo Slipestasjon",'Tellere og summer'!$A$5,IF(Z95="Glamox",'Tellere og summer'!$A$15,IF(Z95="Molde Kommune",'Tellere og summer'!$A$25,IF(Z95="Rørlegger 1",'Tellere og summer'!$A$35,IF(Z95="TietoEVRY",'Tellere og summer'!$A$45,IF(Z95="Danielsen å i",'Tellere og summer'!$A$55,IF(Z95="Panorama Turkeys",'Tellere og summer'!$A$65,IF(Z95="Team Fuglset",'Tellere og summer'!$A$75,IF(Z95="Istad Strikers",'Tellere og summer'!$A$85,IF(Z95="Ytre Bowlinglag",'Tellere og summer'!$A$95,"NA"))))))))))</f>
        <v>Vidar Lervik</v>
      </c>
      <c r="Z100" s="8"/>
      <c r="AA100" s="19"/>
      <c r="AB100" s="8"/>
      <c r="AC100" s="10">
        <f t="shared" si="54"/>
        <v>0</v>
      </c>
      <c r="AD100" s="27"/>
      <c r="AE100" s="47" t="str">
        <f>IF(AF95="Normo Slipestasjon",'Tellere og summer'!$A$5,IF(AF95="Glamox",'Tellere og summer'!$A$15,IF(AF95="Molde Kommune",'Tellere og summer'!$A$25,IF(AF95="Rørlegger 1",'Tellere og summer'!$A$35,IF(AF95="TietoEVRY",'Tellere og summer'!$A$45,IF(AF95="Danielsen å i",'Tellere og summer'!$A$55,IF(AF95="Panorama Turkeys",'Tellere og summer'!$A$65,IF(AF95="Team Fuglset",'Tellere og summer'!$A$75,IF(AF95="Istad Strikers",'Tellere og summer'!$A$85,IF(AF95="Ytre Bowlinglag",'Tellere og summer'!$A$95,"NA"))))))))))</f>
        <v>Jarle Endreplass</v>
      </c>
      <c r="AF100" s="8"/>
      <c r="AG100" s="19"/>
      <c r="AH100" s="8"/>
      <c r="AI100" s="10">
        <f t="shared" si="55"/>
        <v>0</v>
      </c>
      <c r="AJ100" s="40"/>
      <c r="AK100" s="47" t="str">
        <f>IF(AL95="Normo Slipestasjon",'Tellere og summer'!$A$5,IF(AL95="Glamox",'Tellere og summer'!$A$15,IF(AL95="Molde Kommune",'Tellere og summer'!$A$25,IF(AL95="Rørlegger 1",'Tellere og summer'!$A$35,IF(AL95="TietoEVRY",'Tellere og summer'!$A$45,IF(AL95="Danielsen å i",'Tellere og summer'!$A$55,IF(AL95="Panorama Turkeys",'Tellere og summer'!$A$65,IF(AL95="Team Fuglset",'Tellere og summer'!$A$75,IF(AL95="Istad Strikers",'Tellere og summer'!$A$85,IF(AL95="Ytre Bowlinglag",'Tellere og summer'!$A$95,"NA"))))))))))</f>
        <v>Tone Nygård Nilsen</v>
      </c>
      <c r="AL100" s="8">
        <v>105</v>
      </c>
      <c r="AM100" s="19">
        <v>143</v>
      </c>
      <c r="AN100" s="8">
        <v>102</v>
      </c>
      <c r="AO100" s="10">
        <f t="shared" si="56"/>
        <v>350</v>
      </c>
      <c r="AP100" s="27"/>
      <c r="AQ100" s="47" t="str">
        <f>IF(AR95="Normo Slipestasjon",'Tellere og summer'!$A$5,IF(AR95="Glamox",'Tellere og summer'!$A$15,IF(AR95="Molde Kommune",'Tellere og summer'!$A$25,IF(AR95="Rørlegger 1",'Tellere og summer'!$A$35,IF(AR95="TietoEVRY",'Tellere og summer'!$A$45,IF(AR95="Danielsen å i",'Tellere og summer'!$A$55,IF(AR95="Panorama Turkeys",'Tellere og summer'!$A$65,IF(AR95="Team Fuglset",'Tellere og summer'!$A$75,IF(AR95="Istad Strikers",'Tellere og summer'!$A$85,IF(AR95="Ytre Bowlinglag",'Tellere og summer'!$A$95,"NA"))))))))))</f>
        <v>Jan Kjetil Holberg Sandnes</v>
      </c>
      <c r="AR100" s="8"/>
      <c r="AS100" s="19"/>
      <c r="AT100" s="8"/>
      <c r="AU100" s="10">
        <f t="shared" si="57"/>
        <v>0</v>
      </c>
      <c r="AV100" s="40"/>
      <c r="AW100" s="47" t="str">
        <f>IF(AX95="Normo Slipestasjon",'Tellere og summer'!$A$5,IF(AX95="Glamox",'Tellere og summer'!$A$15,IF(AX95="Molde Kommune",'Tellere og summer'!$A$25,IF(AX95="Rørlegger 1",'Tellere og summer'!$A$35,IF(AX95="TietoEVRY",'Tellere og summer'!$A$45,IF(AX95="Danielsen å i",'Tellere og summer'!$A$55,IF(AX95="Panorama Turkeys",'Tellere og summer'!$A$65,IF(AX95="Team Fuglset",'Tellere og summer'!$A$75,IF(AX95="Istad Strikers",'Tellere og summer'!$A$85,IF(AX95="Ytre Bowlinglag",'Tellere og summer'!$A$95,"NA"))))))))))</f>
        <v>Grethe Danielsen</v>
      </c>
      <c r="AX100" s="8">
        <v>201</v>
      </c>
      <c r="AY100" s="19">
        <v>218</v>
      </c>
      <c r="AZ100" s="8">
        <v>213</v>
      </c>
      <c r="BA100" s="10">
        <f t="shared" si="58"/>
        <v>632</v>
      </c>
      <c r="BB100" s="27"/>
      <c r="BC100" s="47" t="str">
        <f>IF(BD95="Normo Slipestasjon",'Tellere og summer'!$A$5,IF(BD95="Glamox",'Tellere og summer'!$A$15,IF(BD95="Molde Kommune",'Tellere og summer'!$A$25,IF(BD95="Rørlegger 1",'Tellere og summer'!$A$35,IF(BD95="TietoEVRY",'Tellere og summer'!$A$45,IF(BD95="Danielsen å i",'Tellere og summer'!$A$55,IF(BD95="Panorama Turkeys",'Tellere og summer'!$A$65,IF(BD95="Team Fuglset",'Tellere og summer'!$A$75,IF(BD95="Istad Strikers",'Tellere og summer'!$A$85,IF(BD95="Ytre Bowlinglag",'Tellere og summer'!$A$95,"NA"))))))))))</f>
        <v>Arild Gujord</v>
      </c>
      <c r="BD100" s="8">
        <v>156</v>
      </c>
      <c r="BE100" s="19">
        <v>154</v>
      </c>
      <c r="BF100" s="8">
        <v>125</v>
      </c>
      <c r="BG100" s="10">
        <f t="shared" si="59"/>
        <v>435</v>
      </c>
    </row>
    <row r="101" spans="1:59">
      <c r="A101" s="47" t="str">
        <f>IF(B95="Normo Slipestasjon",'Tellere og summer'!$A$6,IF(B95="Glamox",'Tellere og summer'!$A$16,IF(B95="Molde Kommune",'Tellere og summer'!$A$26,IF(B95="Rørlegger 1",'Tellere og summer'!$A$36,IF(B95="TietoEVRY",'Tellere og summer'!$A$46,IF(B95="Danielsen å i",'Tellere og summer'!$A$56,IF(B95="Panorama Turkeys",'Tellere og summer'!$A$66,IF(B95="Team Fuglset",'Tellere og summer'!$A$76,IF(B95="Istad Strikers",'Tellere og summer'!$A$86,IF(B95="Ytre Bowlinglag",'Tellere og summer'!$A$96,"NA"))))))))))</f>
        <v>Thor Bolsønes</v>
      </c>
      <c r="B101" s="8">
        <v>142</v>
      </c>
      <c r="C101" s="19">
        <v>140</v>
      </c>
      <c r="D101" s="8">
        <v>107</v>
      </c>
      <c r="E101" s="10">
        <f t="shared" si="51"/>
        <v>389</v>
      </c>
      <c r="F101" s="27"/>
      <c r="G101" s="47" t="str">
        <f>IF(H95="Normo Slipestasjon",'Tellere og summer'!$A$6,IF(H95="Glamox",'Tellere og summer'!$A$16,IF(H95="Molde Kommune",'Tellere og summer'!$A$26,IF(H95="Rørlegger 1",'Tellere og summer'!$A$36,IF(H95="TietoEVRY",'Tellere og summer'!$A$46,IF(H95="Danielsen å i",'Tellere og summer'!$A$56,IF(H95="Panorama Turkeys",'Tellere og summer'!$A$66,IF(H95="Team Fuglset",'Tellere og summer'!$A$76,IF(H95="Istad Strikers",'Tellere og summer'!$A$86,IF(H95="Ytre Bowlinglag",'Tellere og summer'!$A$96,"NA"))))))))))</f>
        <v>Jacob Lyche</v>
      </c>
      <c r="H101" s="8"/>
      <c r="I101" s="19"/>
      <c r="J101" s="9"/>
      <c r="K101" s="8">
        <f t="shared" si="50"/>
        <v>0</v>
      </c>
      <c r="L101" s="40"/>
      <c r="M101" s="47" t="str">
        <f>IF(N95="Normo Slipestasjon",'Tellere og summer'!$A$6,IF(N95="Glamox",'Tellere og summer'!$A$16,IF(N95="Molde Kommune",'Tellere og summer'!$A$26,IF(N95="Rørlegger 1",'Tellere og summer'!$A$36,IF(N95="TietoEVRY",'Tellere og summer'!$A$46,IF(N95="Danielsen å i",'Tellere og summer'!$A$56,IF(N95="Panorama Turkeys",'Tellere og summer'!$A$66,IF(N95="Team Fuglset",'Tellere og summer'!$A$76,IF(N95="Istad Strikers",'Tellere og summer'!$A$86,IF(N95="Ytre Bowlinglag",'Tellere og summer'!$A$96,"NA"))))))))))</f>
        <v>Odd Øyvind Fjørtoft</v>
      </c>
      <c r="N101" s="8">
        <v>116</v>
      </c>
      <c r="O101" s="19">
        <v>125</v>
      </c>
      <c r="P101" s="8">
        <v>149</v>
      </c>
      <c r="Q101" s="10">
        <f t="shared" si="52"/>
        <v>390</v>
      </c>
      <c r="R101" s="27"/>
      <c r="S101" s="47" t="str">
        <f>IF(T95="Normo Slipestasjon",'Tellere og summer'!$A$6,IF(T95="Glamox",'Tellere og summer'!$A$16,IF(T95="Molde Kommune",'Tellere og summer'!$A$26,IF(T95="Rørlegger 1",'Tellere og summer'!$A$36,IF(T95="TietoEVRY",'Tellere og summer'!$A$46,IF(T95="Danielsen å i",'Tellere og summer'!$A$56,IF(T95="Panorama Turkeys",'Tellere og summer'!$A$66,IF(T95="Team Fuglset",'Tellere og summer'!$A$76,IF(T95="Istad Strikers",'Tellere og summer'!$A$86,IF(T95="Ytre Bowlinglag",'Tellere og summer'!$A$96,"NA"))))))))))</f>
        <v>Svein Gussiås</v>
      </c>
      <c r="T101" s="8"/>
      <c r="U101" s="19"/>
      <c r="V101" s="8"/>
      <c r="W101" s="10">
        <f t="shared" si="53"/>
        <v>0</v>
      </c>
      <c r="X101" s="40"/>
      <c r="Y101" s="47" t="str">
        <f>IF(Z95="Normo Slipestasjon",'Tellere og summer'!$A$6,IF(Z95="Glamox",'Tellere og summer'!$A$16,IF(Z95="Molde Kommune",'Tellere og summer'!$A$26,IF(Z95="Rørlegger 1",'Tellere og summer'!$A$36,IF(Z95="TietoEVRY",'Tellere og summer'!$A$46,IF(Z95="Danielsen å i",'Tellere og summer'!$A$56,IF(Z95="Panorama Turkeys",'Tellere og summer'!$A$66,IF(Z95="Team Fuglset",'Tellere og summer'!$A$76,IF(Z95="Istad Strikers",'Tellere og summer'!$A$86,IF(Z95="Ytre Bowlinglag",'Tellere og summer'!$A$96,"NA"))))))))))</f>
        <v>Svein Johan Hauge</v>
      </c>
      <c r="Z101" s="8"/>
      <c r="AA101" s="19"/>
      <c r="AB101" s="8"/>
      <c r="AC101" s="10">
        <f t="shared" si="54"/>
        <v>0</v>
      </c>
      <c r="AD101" s="27"/>
      <c r="AE101" s="47" t="str">
        <f>IF(AF95="Normo Slipestasjon",'Tellere og summer'!$A$6,IF(AF95="Glamox",'Tellere og summer'!$A$16,IF(AF95="Molde Kommune",'Tellere og summer'!$A$26,IF(AF95="Rørlegger 1",'Tellere og summer'!$A$36,IF(AF95="TietoEVRY",'Tellere og summer'!$A$46,IF(AF95="Danielsen å i",'Tellere og summer'!$A$56,IF(AF95="Panorama Turkeys",'Tellere og summer'!$A$66,IF(AF95="Team Fuglset",'Tellere og summer'!$A$76,IF(AF95="Istad Strikers",'Tellere og summer'!$A$86,IF(AF95="Ytre Bowlinglag",'Tellere og summer'!$A$96,"NA"))))))))))</f>
        <v>Geir Gjelsten</v>
      </c>
      <c r="AF101" s="8">
        <v>139</v>
      </c>
      <c r="AG101" s="19">
        <v>147</v>
      </c>
      <c r="AH101" s="8">
        <v>150</v>
      </c>
      <c r="AI101" s="10">
        <f t="shared" si="55"/>
        <v>436</v>
      </c>
      <c r="AJ101" s="40"/>
      <c r="AK101" s="47" t="str">
        <f>IF(AL95="Normo Slipestasjon",'Tellere og summer'!$A$6,IF(AL95="Glamox",'Tellere og summer'!$A$16,IF(AL95="Molde Kommune",'Tellere og summer'!$A$26,IF(AL95="Rørlegger 1",'Tellere og summer'!$A$36,IF(AL95="TietoEVRY",'Tellere og summer'!$A$46,IF(AL95="Danielsen å i",'Tellere og summer'!$A$56,IF(AL95="Panorama Turkeys",'Tellere og summer'!$A$66,IF(AL95="Team Fuglset",'Tellere og summer'!$A$76,IF(AL95="Istad Strikers",'Tellere og summer'!$A$86,IF(AL95="Ytre Bowlinglag",'Tellere og summer'!$A$96,"NA"))))))))))</f>
        <v>Arild Bryhn</v>
      </c>
      <c r="AL101" s="8"/>
      <c r="AM101" s="19"/>
      <c r="AN101" s="8"/>
      <c r="AO101" s="10">
        <f t="shared" si="56"/>
        <v>0</v>
      </c>
      <c r="AP101" s="27"/>
      <c r="AQ101" s="47" t="str">
        <f>IF(AR95="Normo Slipestasjon",'Tellere og summer'!$A$6,IF(AR95="Glamox",'Tellere og summer'!$A$16,IF(AR95="Molde Kommune",'Tellere og summer'!$A$26,IF(AR95="Rørlegger 1",'Tellere og summer'!$A$36,IF(AR95="TietoEVRY",'Tellere og summer'!$A$46,IF(AR95="Danielsen å i",'Tellere og summer'!$A$56,IF(AR95="Panorama Turkeys",'Tellere og summer'!$A$66,IF(AR95="Team Fuglset",'Tellere og summer'!$A$76,IF(AR95="Istad Strikers",'Tellere og summer'!$A$86,IF(AR95="Ytre Bowlinglag",'Tellere og summer'!$A$96,"NA"))))))))))</f>
        <v>Sindre Aure</v>
      </c>
      <c r="AR101" s="8">
        <v>94</v>
      </c>
      <c r="AS101" s="19">
        <v>104</v>
      </c>
      <c r="AT101" s="8">
        <v>100</v>
      </c>
      <c r="AU101" s="10">
        <f t="shared" si="57"/>
        <v>298</v>
      </c>
      <c r="AV101" s="40"/>
      <c r="AW101" s="47" t="str">
        <f>IF(AX95="Normo Slipestasjon",'Tellere og summer'!$A$6,IF(AX95="Glamox",'Tellere og summer'!$A$16,IF(AX95="Molde Kommune",'Tellere og summer'!$A$26,IF(AX95="Rørlegger 1",'Tellere og summer'!$A$36,IF(AX95="TietoEVRY",'Tellere og summer'!$A$46,IF(AX95="Danielsen å i",'Tellere og summer'!$A$56,IF(AX95="Panorama Turkeys",'Tellere og summer'!$A$66,IF(AX95="Team Fuglset",'Tellere og summer'!$A$76,IF(AX95="Istad Strikers",'Tellere og summer'!$A$86,IF(AX95="Ytre Bowlinglag",'Tellere og summer'!$A$96,"NA"))))))))))</f>
        <v>Irene T. Danielsen</v>
      </c>
      <c r="AX101" s="8">
        <v>221</v>
      </c>
      <c r="AY101" s="19">
        <v>150</v>
      </c>
      <c r="AZ101" s="8"/>
      <c r="BA101" s="10">
        <f t="shared" si="58"/>
        <v>371</v>
      </c>
      <c r="BB101" s="27"/>
      <c r="BC101" s="47" t="str">
        <f>IF(BD95="Normo Slipestasjon",'Tellere og summer'!$A$6,IF(BD95="Glamox",'Tellere og summer'!$A$16,IF(BD95="Molde Kommune",'Tellere og summer'!$A$26,IF(BD95="Rørlegger 1",'Tellere og summer'!$A$36,IF(BD95="TietoEVRY",'Tellere og summer'!$A$46,IF(BD95="Danielsen å i",'Tellere og summer'!$A$56,IF(BD95="Panorama Turkeys",'Tellere og summer'!$A$66,IF(BD95="Team Fuglset",'Tellere og summer'!$A$76,IF(BD95="Istad Strikers",'Tellere og summer'!$A$86,IF(BD95="Ytre Bowlinglag",'Tellere og summer'!$A$96,"NA"))))))))))</f>
        <v>Kristian Røstberg</v>
      </c>
      <c r="BD101" s="8"/>
      <c r="BE101" s="19"/>
      <c r="BF101" s="8"/>
      <c r="BG101" s="10">
        <f t="shared" si="59"/>
        <v>0</v>
      </c>
    </row>
    <row r="102" spans="1:59">
      <c r="A102" s="47">
        <f>IF(B95="Normo Slipestasjon",'Tellere og summer'!$A$7,IF(B95="Glamox",'Tellere og summer'!$A$17,IF(B95="Molde Kommune",'Tellere og summer'!$A$27,IF(B95="Rørlegger 1",'Tellere og summer'!$A$37,IF(B95="TietoEVRY",'Tellere og summer'!$A$47,IF(B95="Danielsen å i",'Tellere og summer'!$A$57,IF(B95="Panorama Turkeys",'Tellere og summer'!$A$67,IF(B95="Team Fuglset",'Tellere og summer'!$A$77,IF(B95="Istad Strikers",'Tellere og summer'!$A$87,IF(B95="Ytre Bowlinglag",'Tellere og summer'!$A$97,"NA"))))))))))</f>
        <v>0</v>
      </c>
      <c r="B102" s="8"/>
      <c r="C102" s="19"/>
      <c r="D102" s="8"/>
      <c r="E102" s="10">
        <f t="shared" si="51"/>
        <v>0</v>
      </c>
      <c r="F102" s="27"/>
      <c r="G102" s="47" t="str">
        <f>IF(H95="Normo Slipestasjon",'Tellere og summer'!$A$7,IF(H95="Glamox",'Tellere og summer'!$A$17,IF(H95="Molde Kommune",'Tellere og summer'!$A$27,IF(H95="Rørlegger 1",'Tellere og summer'!$A$37,IF(H95="TietoEVRY",'Tellere og summer'!$A$47,IF(H95="Danielsen å i",'Tellere og summer'!$A$57,IF(H95="Panorama Turkeys",'Tellere og summer'!$A$67,IF(H95="Team Fuglset",'Tellere og summer'!$A$77,IF(H95="Istad Strikers",'Tellere og summer'!$A$87,IF(H95="Ytre Bowlinglag",'Tellere og summer'!$A$97,"NA"))))))))))</f>
        <v>Niklas Sevland</v>
      </c>
      <c r="H102" s="8">
        <v>151</v>
      </c>
      <c r="I102" s="19">
        <v>100</v>
      </c>
      <c r="J102" s="9">
        <v>136</v>
      </c>
      <c r="K102" s="8">
        <f t="shared" si="50"/>
        <v>387</v>
      </c>
      <c r="L102" s="40"/>
      <c r="M102" s="47" t="str">
        <f>IF(N95="Normo Slipestasjon",'Tellere og summer'!$A$7,IF(N95="Glamox",'Tellere og summer'!$A$17,IF(N95="Molde Kommune",'Tellere og summer'!$A$27,IF(N95="Rørlegger 1",'Tellere og summer'!$A$37,IF(N95="TietoEVRY",'Tellere og summer'!$A$47,IF(N95="Danielsen å i",'Tellere og summer'!$A$57,IF(N95="Panorama Turkeys",'Tellere og summer'!$A$67,IF(N95="Team Fuglset",'Tellere og summer'!$A$77,IF(N95="Istad Strikers",'Tellere og summer'!$A$87,IF(N95="Ytre Bowlinglag",'Tellere og summer'!$A$97,"NA"))))))))))</f>
        <v>Erik Hoel</v>
      </c>
      <c r="N102" s="8"/>
      <c r="O102" s="19"/>
      <c r="P102" s="8"/>
      <c r="Q102" s="10">
        <f t="shared" si="52"/>
        <v>0</v>
      </c>
      <c r="R102" s="27"/>
      <c r="S102" s="47" t="str">
        <f>IF(T95="Normo Slipestasjon",'Tellere og summer'!$A$7,IF(T95="Glamox",'Tellere og summer'!$A$17,IF(T95="Molde Kommune",'Tellere og summer'!$A$27,IF(T95="Rørlegger 1",'Tellere og summer'!$A$37,IF(T95="TietoEVRY",'Tellere og summer'!$A$47,IF(T95="Danielsen å i",'Tellere og summer'!$A$57,IF(T95="Panorama Turkeys",'Tellere og summer'!$A$67,IF(T95="Team Fuglset",'Tellere og summer'!$A$77,IF(T95="Istad Strikers",'Tellere og summer'!$A$87,IF(T95="Ytre Bowlinglag",'Tellere og summer'!$A$97,"NA"))))))))))</f>
        <v>Preben Solem</v>
      </c>
      <c r="T102" s="8">
        <v>112</v>
      </c>
      <c r="U102" s="19">
        <v>109</v>
      </c>
      <c r="V102" s="8">
        <v>130</v>
      </c>
      <c r="W102" s="10">
        <f t="shared" si="53"/>
        <v>351</v>
      </c>
      <c r="X102" s="40"/>
      <c r="Y102" s="47" t="str">
        <f>IF(Z95="Normo Slipestasjon",'Tellere og summer'!$A$7,IF(Z95="Glamox",'Tellere og summer'!$A$17,IF(Z95="Molde Kommune",'Tellere og summer'!$A$27,IF(Z95="Rørlegger 1",'Tellere og summer'!$A$37,IF(Z95="TietoEVRY",'Tellere og summer'!$A$47,IF(Z95="Danielsen å i",'Tellere og summer'!$A$57,IF(Z95="Panorama Turkeys",'Tellere og summer'!$A$67,IF(Z95="Team Fuglset",'Tellere og summer'!$A$77,IF(Z95="Istad Strikers",'Tellere og summer'!$A$87,IF(Z95="Ytre Bowlinglag",'Tellere og summer'!$A$97,"NA"))))))))))</f>
        <v>Arnfinn Løntjern</v>
      </c>
      <c r="Z102" s="8"/>
      <c r="AA102" s="19"/>
      <c r="AB102" s="8"/>
      <c r="AC102" s="10">
        <f t="shared" si="54"/>
        <v>0</v>
      </c>
      <c r="AD102" s="27"/>
      <c r="AE102" s="47" t="str">
        <f>IF(AF95="Normo Slipestasjon",'Tellere og summer'!$A$7,IF(AF95="Glamox",'Tellere og summer'!$A$17,IF(AF95="Molde Kommune",'Tellere og summer'!$A$27,IF(AF95="Rørlegger 1",'Tellere og summer'!$A$37,IF(AF95="TietoEVRY",'Tellere og summer'!$A$47,IF(AF95="Danielsen å i",'Tellere og summer'!$A$57,IF(AF95="Panorama Turkeys",'Tellere og summer'!$A$67,IF(AF95="Team Fuglset",'Tellere og summer'!$A$77,IF(AF95="Istad Strikers",'Tellere og summer'!$A$87,IF(AF95="Ytre Bowlinglag",'Tellere og summer'!$A$97,"NA"))))))))))</f>
        <v>Steinar Småge</v>
      </c>
      <c r="AF102" s="8">
        <v>127</v>
      </c>
      <c r="AG102" s="19">
        <v>104</v>
      </c>
      <c r="AH102" s="8">
        <v>122</v>
      </c>
      <c r="AI102" s="10">
        <f t="shared" si="55"/>
        <v>353</v>
      </c>
      <c r="AJ102" s="40"/>
      <c r="AK102" s="47" t="str">
        <f>IF(AL95="Normo Slipestasjon",'Tellere og summer'!$A$7,IF(AL95="Glamox",'Tellere og summer'!$A$17,IF(AL95="Molde Kommune",'Tellere og summer'!$A$27,IF(AL95="Rørlegger 1",'Tellere og summer'!$A$37,IF(AL95="TietoEVRY",'Tellere og summer'!$A$47,IF(AL95="Danielsen å i",'Tellere og summer'!$A$57,IF(AL95="Panorama Turkeys",'Tellere og summer'!$A$67,IF(AL95="Team Fuglset",'Tellere og summer'!$A$77,IF(AL95="Istad Strikers",'Tellere og summer'!$A$87,IF(AL95="Ytre Bowlinglag",'Tellere og summer'!$A$97,"NA"))))))))))</f>
        <v>Mette Jane Holand</v>
      </c>
      <c r="AL102" s="8">
        <v>70</v>
      </c>
      <c r="AM102" s="19">
        <v>72</v>
      </c>
      <c r="AN102" s="8">
        <v>79</v>
      </c>
      <c r="AO102" s="10">
        <f t="shared" si="56"/>
        <v>221</v>
      </c>
      <c r="AP102" s="27"/>
      <c r="AQ102" s="47" t="str">
        <f>IF(AR95="Normo Slipestasjon",'Tellere og summer'!$A$7,IF(AR95="Glamox",'Tellere og summer'!$A$17,IF(AR95="Molde Kommune",'Tellere og summer'!$A$27,IF(AR95="Rørlegger 1",'Tellere og summer'!$A$37,IF(AR95="TietoEVRY",'Tellere og summer'!$A$47,IF(AR95="Danielsen å i",'Tellere og summer'!$A$57,IF(AR95="Panorama Turkeys",'Tellere og summer'!$A$67,IF(AR95="Team Fuglset",'Tellere og summer'!$A$77,IF(AR95="Istad Strikers",'Tellere og summer'!$A$87,IF(AR95="Ytre Bowlinglag",'Tellere og summer'!$A$97,"NA"))))))))))</f>
        <v>Frode Lothe</v>
      </c>
      <c r="AR102" s="8">
        <v>86</v>
      </c>
      <c r="AS102" s="19">
        <v>123</v>
      </c>
      <c r="AT102" s="8">
        <v>105</v>
      </c>
      <c r="AU102" s="10">
        <f t="shared" si="57"/>
        <v>314</v>
      </c>
      <c r="AV102" s="40"/>
      <c r="AW102" s="47">
        <f>IF(AX95="Normo Slipestasjon",'Tellere og summer'!$A$7,IF(AX95="Glamox",'Tellere og summer'!$A$17,IF(AX95="Molde Kommune",'Tellere og summer'!$A$27,IF(AX95="Rørlegger 1",'Tellere og summer'!$A$37,IF(AX95="TietoEVRY",'Tellere og summer'!$A$47,IF(AX95="Danielsen å i",'Tellere og summer'!$A$57,IF(AX95="Panorama Turkeys",'Tellere og summer'!$A$67,IF(AX95="Team Fuglset",'Tellere og summer'!$A$77,IF(AX95="Istad Strikers",'Tellere og summer'!$A$87,IF(AX95="Ytre Bowlinglag",'Tellere og summer'!$A$97,"NA"))))))))))</f>
        <v>0</v>
      </c>
      <c r="AX102" s="8"/>
      <c r="AY102" s="19"/>
      <c r="AZ102" s="8"/>
      <c r="BA102" s="10">
        <f t="shared" si="58"/>
        <v>0</v>
      </c>
      <c r="BB102" s="27"/>
      <c r="BC102" s="47" t="str">
        <f>IF(BD95="Normo Slipestasjon",'Tellere og summer'!$A$7,IF(BD95="Glamox",'Tellere og summer'!$A$17,IF(BD95="Molde Kommune",'Tellere og summer'!$A$27,IF(BD95="Rørlegger 1",'Tellere og summer'!$A$37,IF(BD95="TietoEVRY",'Tellere og summer'!$A$47,IF(BD95="Danielsen å i",'Tellere og summer'!$A$57,IF(BD95="Panorama Turkeys",'Tellere og summer'!$A$67,IF(BD95="Team Fuglset",'Tellere og summer'!$A$77,IF(BD95="Istad Strikers",'Tellere og summer'!$A$87,IF(BD95="Ytre Bowlinglag",'Tellere og summer'!$A$97,"NA"))))))))))</f>
        <v>Pål Aslaksen</v>
      </c>
      <c r="BD102" s="8"/>
      <c r="BE102" s="19"/>
      <c r="BF102" s="8"/>
      <c r="BG102" s="10">
        <f t="shared" si="59"/>
        <v>0</v>
      </c>
    </row>
    <row r="103" spans="1:59">
      <c r="A103" s="47">
        <f>IF(B95="Normo Slipestasjon",'Tellere og summer'!$A$8,IF(B95="Glamox",'Tellere og summer'!$A$18,IF(B95="Molde Kommune",'Tellere og summer'!$A$28,IF(B95="Rørlegger 1",'Tellere og summer'!$A$38,IF(B95="TietoEVRY",'Tellere og summer'!$A$48,IF(B95="Danielsen å i",'Tellere og summer'!$A$58,IF(B95="Panorama Turkeys",'Tellere og summer'!$A$68,IF(B95="Team Fuglset",'Tellere og summer'!$A$78,IF(B95="Istad Strikers",'Tellere og summer'!$A$88,IF(B95="Ytre Bowlinglag",'Tellere og summer'!$A$98,"NA"))))))))))</f>
        <v>0</v>
      </c>
      <c r="B103" s="8"/>
      <c r="C103" s="19"/>
      <c r="D103" s="8"/>
      <c r="E103" s="10">
        <f t="shared" si="51"/>
        <v>0</v>
      </c>
      <c r="F103" s="27"/>
      <c r="G103" s="47" t="str">
        <f>IF(H95="Normo Slipestasjon",'Tellere og summer'!$A$8,IF(H95="Glamox",'Tellere og summer'!$A$18,IF(H95="Molde Kommune",'Tellere og summer'!$A$28,IF(H95="Rørlegger 1",'Tellere og summer'!$A$38,IF(H95="TietoEVRY",'Tellere og summer'!$A$48,IF(H95="Danielsen å i",'Tellere og summer'!$A$58,IF(H95="Panorama Turkeys",'Tellere og summer'!$A$68,IF(H95="Team Fuglset",'Tellere og summer'!$A$78,IF(H95="Istad Strikers",'Tellere og summer'!$A$88,IF(H95="Ytre Bowlinglag",'Tellere og summer'!$A$98,"NA"))))))))))</f>
        <v>Morten Strøm</v>
      </c>
      <c r="H103" s="8"/>
      <c r="I103" s="19"/>
      <c r="J103" s="9"/>
      <c r="K103" s="8">
        <f t="shared" si="50"/>
        <v>0</v>
      </c>
      <c r="L103" s="40"/>
      <c r="M103" s="47">
        <f>IF(N95="Normo Slipestasjon",'Tellere og summer'!$A$8,IF(N95="Glamox",'Tellere og summer'!$A$18,IF(N95="Molde Kommune",'Tellere og summer'!$A$28,IF(N95="Rørlegger 1",'Tellere og summer'!$A$38,IF(N95="TietoEVRY",'Tellere og summer'!$A$48,IF(N95="Danielsen å i",'Tellere og summer'!$A$58,IF(N95="Panorama Turkeys",'Tellere og summer'!$A$68,IF(N95="Team Fuglset",'Tellere og summer'!$A$78,IF(N95="Istad Strikers",'Tellere og summer'!$A$88,IF(N95="Ytre Bowlinglag",'Tellere og summer'!$A$98,"NA"))))))))))</f>
        <v>0</v>
      </c>
      <c r="N103" s="8"/>
      <c r="O103" s="19"/>
      <c r="P103" s="8"/>
      <c r="Q103" s="10">
        <f t="shared" si="52"/>
        <v>0</v>
      </c>
      <c r="R103" s="27"/>
      <c r="S103" s="47" t="str">
        <f>IF(T95="Normo Slipestasjon",'Tellere og summer'!$A$8,IF(T95="Glamox",'Tellere og summer'!$A$18,IF(T95="Molde Kommune",'Tellere og summer'!$A$28,IF(T95="Rørlegger 1",'Tellere og summer'!$A$38,IF(T95="TietoEVRY",'Tellere og summer'!$A$48,IF(T95="Danielsen å i",'Tellere og summer'!$A$58,IF(T95="Panorama Turkeys",'Tellere og summer'!$A$68,IF(T95="Team Fuglset",'Tellere og summer'!$A$78,IF(T95="Istad Strikers",'Tellere og summer'!$A$88,IF(T95="Ytre Bowlinglag",'Tellere og summer'!$A$98,"NA"))))))))))</f>
        <v>Bjørn Einar Myklebust</v>
      </c>
      <c r="T103" s="8"/>
      <c r="U103" s="19"/>
      <c r="V103" s="8"/>
      <c r="W103" s="10">
        <f t="shared" si="53"/>
        <v>0</v>
      </c>
      <c r="X103" s="40"/>
      <c r="Y103" s="47" t="str">
        <f>IF(Z95="Normo Slipestasjon",'Tellere og summer'!$A$8,IF(Z95="Glamox",'Tellere og summer'!$A$18,IF(Z95="Molde Kommune",'Tellere og summer'!$A$28,IF(Z95="Rørlegger 1",'Tellere og summer'!$A$38,IF(Z95="TietoEVRY",'Tellere og summer'!$A$48,IF(Z95="Danielsen å i",'Tellere og summer'!$A$58,IF(Z95="Panorama Turkeys",'Tellere og summer'!$A$68,IF(Z95="Team Fuglset",'Tellere og summer'!$A$78,IF(Z95="Istad Strikers",'Tellere og summer'!$A$88,IF(Z95="Ytre Bowlinglag",'Tellere og summer'!$A$98,"NA"))))))))))</f>
        <v>Kjetil Oterholm</v>
      </c>
      <c r="Z103" s="8"/>
      <c r="AA103" s="19"/>
      <c r="AB103" s="8"/>
      <c r="AC103" s="10">
        <f t="shared" si="54"/>
        <v>0</v>
      </c>
      <c r="AD103" s="27"/>
      <c r="AE103" s="47">
        <f>IF(AF95="Normo Slipestasjon",'Tellere og summer'!$A$8,IF(AF95="Glamox",'Tellere og summer'!$A$18,IF(AF95="Molde Kommune",'Tellere og summer'!$A$28,IF(AF95="Rørlegger 1",'Tellere og summer'!$A$38,IF(AF95="TietoEVRY",'Tellere og summer'!$A$48,IF(AF95="Danielsen å i",'Tellere og summer'!$A$58,IF(AF95="Panorama Turkeys",'Tellere og summer'!$A$68,IF(AF95="Team Fuglset",'Tellere og summer'!$A$78,IF(AF95="Istad Strikers",'Tellere og summer'!$A$88,IF(AF95="Ytre Bowlinglag",'Tellere og summer'!$A$98,"NA"))))))))))</f>
        <v>0</v>
      </c>
      <c r="AF103" s="8"/>
      <c r="AG103" s="19"/>
      <c r="AH103" s="8"/>
      <c r="AI103" s="10">
        <f t="shared" si="55"/>
        <v>0</v>
      </c>
      <c r="AJ103" s="40"/>
      <c r="AK103" s="47">
        <f>IF(AL95="Normo Slipestasjon",'Tellere og summer'!$A$8,IF(AL95="Glamox",'Tellere og summer'!$A$18,IF(AL95="Molde Kommune",'Tellere og summer'!$A$28,IF(AL95="Rørlegger 1",'Tellere og summer'!$A$38,IF(AL95="TietoEVRY",'Tellere og summer'!$A$48,IF(AL95="Danielsen å i",'Tellere og summer'!$A$58,IF(AL95="Panorama Turkeys",'Tellere og summer'!$A$68,IF(AL95="Team Fuglset",'Tellere og summer'!$A$78,IF(AL95="Istad Strikers",'Tellere og summer'!$A$88,IF(AL95="Ytre Bowlinglag",'Tellere og summer'!$A$98,"NA"))))))))))</f>
        <v>0</v>
      </c>
      <c r="AL103" s="8"/>
      <c r="AM103" s="19"/>
      <c r="AN103" s="8"/>
      <c r="AO103" s="10">
        <f t="shared" si="56"/>
        <v>0</v>
      </c>
      <c r="AP103" s="27"/>
      <c r="AQ103" s="47" t="str">
        <f>IF(AR95="Normo Slipestasjon",'Tellere og summer'!$A$8,IF(AR95="Glamox",'Tellere og summer'!$A$18,IF(AR95="Molde Kommune",'Tellere og summer'!$A$28,IF(AR95="Rørlegger 1",'Tellere og summer'!$A$38,IF(AR95="TietoEVRY",'Tellere og summer'!$A$48,IF(AR95="Danielsen å i",'Tellere og summer'!$A$58,IF(AR95="Panorama Turkeys",'Tellere og summer'!$A$68,IF(AR95="Team Fuglset",'Tellere og summer'!$A$78,IF(AR95="Istad Strikers",'Tellere og summer'!$A$88,IF(AR95="Ytre Bowlinglag",'Tellere og summer'!$A$98,"NA"))))))))))</f>
        <v>Tonje og Joakim Risnes</v>
      </c>
      <c r="AR103" s="8"/>
      <c r="AS103" s="19"/>
      <c r="AT103" s="8"/>
      <c r="AU103" s="10">
        <f t="shared" si="57"/>
        <v>0</v>
      </c>
      <c r="AV103" s="40"/>
      <c r="AW103" s="47">
        <f>IF(AX95="Normo Slipestasjon",'Tellere og summer'!$A$8,IF(AX95="Glamox",'Tellere og summer'!$A$18,IF(AX95="Molde Kommune",'Tellere og summer'!$A$28,IF(AX95="Rørlegger 1",'Tellere og summer'!$A$38,IF(AX95="TietoEVRY",'Tellere og summer'!$A$48,IF(AX95="Danielsen å i",'Tellere og summer'!$A$58,IF(AX95="Panorama Turkeys",'Tellere og summer'!$A$68,IF(AX95="Team Fuglset",'Tellere og summer'!$A$78,IF(AX95="Istad Strikers",'Tellere og summer'!$A$88,IF(AX95="Ytre Bowlinglag",'Tellere og summer'!$A$98,"NA"))))))))))</f>
        <v>0</v>
      </c>
      <c r="AX103" s="8"/>
      <c r="AY103" s="19"/>
      <c r="AZ103" s="8"/>
      <c r="BA103" s="10">
        <f t="shared" si="58"/>
        <v>0</v>
      </c>
      <c r="BB103" s="27"/>
      <c r="BC103" s="47" t="str">
        <f>IF(BD95="Normo Slipestasjon",'Tellere og summer'!$A$8,IF(BD95="Glamox",'Tellere og summer'!$A$18,IF(BD95="Molde Kommune",'Tellere og summer'!$A$28,IF(BD95="Rørlegger 1",'Tellere og summer'!$A$38,IF(BD95="TietoEVRY",'Tellere og summer'!$A$48,IF(BD95="Danielsen å i",'Tellere og summer'!$A$58,IF(BD95="Panorama Turkeys",'Tellere og summer'!$A$68,IF(BD95="Team Fuglset",'Tellere og summer'!$A$78,IF(BD95="Istad Strikers",'Tellere og summer'!$A$88,IF(BD95="Ytre Bowlinglag",'Tellere og summer'!$A$98,"NA"))))))))))</f>
        <v>Stian Teistholmen</v>
      </c>
      <c r="BD103" s="8"/>
      <c r="BE103" s="19"/>
      <c r="BF103" s="8"/>
      <c r="BG103" s="10">
        <f t="shared" si="59"/>
        <v>0</v>
      </c>
    </row>
    <row r="104" spans="1:59">
      <c r="A104" s="47">
        <f>IF(B95="Normo Slipestasjon",'Tellere og summer'!$A$9,IF(B95="Glamox",'Tellere og summer'!$A$19,IF(B95="Molde Kommune",'Tellere og summer'!$A$29,IF(B95="Rørlegger 1",'Tellere og summer'!$A$39,IF(B95="TietoEVRY",'Tellere og summer'!$A$49,IF(B95="Danielsen å i",'Tellere og summer'!$A$59,IF(B95="Panorama Turkeys",'Tellere og summer'!$A$69,IF(B95="Team Fuglset",'Tellere og summer'!$A$79,IF(B95="Istad Strikers",'Tellere og summer'!$A$89,IF(B95="Ytre Bowlinglag",'Tellere og summer'!$A$99,"NA"))))))))))</f>
        <v>0</v>
      </c>
      <c r="B104" s="8"/>
      <c r="C104" s="19"/>
      <c r="D104" s="8"/>
      <c r="E104" s="10">
        <f t="shared" si="51"/>
        <v>0</v>
      </c>
      <c r="F104" s="27"/>
      <c r="G104" s="47" t="str">
        <f>IF(H95="Normo Slipestasjon",'Tellere og summer'!$A$9,IF(H95="Glamox",'Tellere og summer'!$A$19,IF(H95="Molde Kommune",'Tellere og summer'!$A$29,IF(H95="Rørlegger 1",'Tellere og summer'!$A$39,IF(H95="TietoEVRY",'Tellere og summer'!$A$49,IF(H95="Danielsen å i",'Tellere og summer'!$A$59,IF(H95="Panorama Turkeys",'Tellere og summer'!$A$69,IF(H95="Team Fuglset",'Tellere og summer'!$A$79,IF(H95="Istad Strikers",'Tellere og summer'!$A$89,IF(H95="Ytre Bowlinglag",'Tellere og summer'!$A$99,"NA"))))))))))</f>
        <v>Simen K. Roaldsøy</v>
      </c>
      <c r="H104" s="8">
        <v>143</v>
      </c>
      <c r="I104" s="19">
        <v>172</v>
      </c>
      <c r="J104" s="9">
        <v>168</v>
      </c>
      <c r="K104" s="8">
        <f t="shared" si="50"/>
        <v>483</v>
      </c>
      <c r="L104" s="40"/>
      <c r="M104" s="47">
        <f>IF(N95="Normo Slipestasjon",'Tellere og summer'!$A$9,IF(N95="Glamox",'Tellere og summer'!$A$19,IF(N95="Molde Kommune",'Tellere og summer'!$A$29,IF(N95="Rørlegger 1",'Tellere og summer'!$A$39,IF(N95="TietoEVRY",'Tellere og summer'!$A$49,IF(N95="Danielsen å i",'Tellere og summer'!$A$59,IF(N95="Panorama Turkeys",'Tellere og summer'!$A$69,IF(N95="Team Fuglset",'Tellere og summer'!$A$79,IF(N95="Istad Strikers",'Tellere og summer'!$A$89,IF(N95="Ytre Bowlinglag",'Tellere og summer'!$A$99,"NA"))))))))))</f>
        <v>0</v>
      </c>
      <c r="N104" s="8"/>
      <c r="O104" s="19"/>
      <c r="P104" s="8"/>
      <c r="Q104" s="10">
        <f t="shared" si="52"/>
        <v>0</v>
      </c>
      <c r="R104" s="27"/>
      <c r="S104" s="47">
        <f>IF(T95="Normo Slipestasjon",'Tellere og summer'!$A$9,IF(T95="Glamox",'Tellere og summer'!$A$19,IF(T95="Molde Kommune",'Tellere og summer'!$A$29,IF(T95="Rørlegger 1",'Tellere og summer'!$A$39,IF(T95="TietoEVRY",'Tellere og summer'!$A$49,IF(T95="Danielsen å i",'Tellere og summer'!$A$59,IF(T95="Panorama Turkeys",'Tellere og summer'!$A$69,IF(T95="Team Fuglset",'Tellere og summer'!$A$79,IF(T95="Istad Strikers",'Tellere og summer'!$A$89,IF(T95="Ytre Bowlinglag",'Tellere og summer'!$A$99,"NA"))))))))))</f>
        <v>0</v>
      </c>
      <c r="T104" s="8"/>
      <c r="U104" s="19"/>
      <c r="V104" s="8"/>
      <c r="W104" s="10">
        <f t="shared" si="53"/>
        <v>0</v>
      </c>
      <c r="X104" s="40"/>
      <c r="Y104" s="47" t="str">
        <f>IF(Z95="Normo Slipestasjon",'Tellere og summer'!$A$9,IF(Z95="Glamox",'Tellere og summer'!$A$19,IF(Z95="Molde Kommune",'Tellere og summer'!$A$29,IF(Z95="Rørlegger 1",'Tellere og summer'!$A$39,IF(Z95="TietoEVRY",'Tellere og summer'!$A$49,IF(Z95="Danielsen å i",'Tellere og summer'!$A$59,IF(Z95="Panorama Turkeys",'Tellere og summer'!$A$69,IF(Z95="Team Fuglset",'Tellere og summer'!$A$79,IF(Z95="Istad Strikers",'Tellere og summer'!$A$89,IF(Z95="Ytre Bowlinglag",'Tellere og summer'!$A$99,"NA"))))))))))</f>
        <v>Mohammed Abdalgoder</v>
      </c>
      <c r="Z104" s="8"/>
      <c r="AA104" s="19"/>
      <c r="AB104" s="8"/>
      <c r="AC104" s="10">
        <f t="shared" si="54"/>
        <v>0</v>
      </c>
      <c r="AD104" s="27"/>
      <c r="AE104" s="47">
        <f>IF(AF95="Normo Slipestasjon",'Tellere og summer'!$A$9,IF(AF95="Glamox",'Tellere og summer'!$A$19,IF(AF95="Molde Kommune",'Tellere og summer'!$A$29,IF(AF95="Rørlegger 1",'Tellere og summer'!$A$39,IF(AF95="TietoEVRY",'Tellere og summer'!$A$49,IF(AF95="Danielsen å i",'Tellere og summer'!$A$59,IF(AF95="Panorama Turkeys",'Tellere og summer'!$A$69,IF(AF95="Team Fuglset",'Tellere og summer'!$A$79,IF(AF95="Istad Strikers",'Tellere og summer'!$A$89,IF(AF95="Ytre Bowlinglag",'Tellere og summer'!$A$99,"NA"))))))))))</f>
        <v>0</v>
      </c>
      <c r="AF104" s="8"/>
      <c r="AG104" s="19"/>
      <c r="AH104" s="8"/>
      <c r="AI104" s="10">
        <f t="shared" si="55"/>
        <v>0</v>
      </c>
      <c r="AJ104" s="40"/>
      <c r="AK104" s="47">
        <f>IF(AL95="Normo Slipestasjon",'Tellere og summer'!$A$9,IF(AL95="Glamox",'Tellere og summer'!$A$19,IF(AL95="Molde Kommune",'Tellere og summer'!$A$29,IF(AL95="Rørlegger 1",'Tellere og summer'!$A$39,IF(AL95="TietoEVRY",'Tellere og summer'!$A$49,IF(AL95="Danielsen å i",'Tellere og summer'!$A$59,IF(AL95="Panorama Turkeys",'Tellere og summer'!$A$69,IF(AL95="Team Fuglset",'Tellere og summer'!$A$79,IF(AL95="Istad Strikers",'Tellere og summer'!$A$89,IF(AL95="Ytre Bowlinglag",'Tellere og summer'!$A$99,"NA"))))))))))</f>
        <v>0</v>
      </c>
      <c r="AL104" s="8"/>
      <c r="AM104" s="19"/>
      <c r="AN104" s="8"/>
      <c r="AO104" s="10">
        <f t="shared" si="56"/>
        <v>0</v>
      </c>
      <c r="AP104" s="27"/>
      <c r="AQ104" s="47" t="str">
        <f>IF(AR95="Normo Slipestasjon",'Tellere og summer'!$A$9,IF(AR95="Glamox",'Tellere og summer'!$A$19,IF(AR95="Molde Kommune",'Tellere og summer'!$A$29,IF(AR95="Rørlegger 1",'Tellere og summer'!$A$39,IF(AR95="TietoEVRY",'Tellere og summer'!$A$49,IF(AR95="Danielsen å i",'Tellere og summer'!$A$59,IF(AR95="Panorama Turkeys",'Tellere og summer'!$A$69,IF(AR95="Team Fuglset",'Tellere og summer'!$A$79,IF(AR95="Istad Strikers",'Tellere og summer'!$A$89,IF(AR95="Ytre Bowlinglag",'Tellere og summer'!$A$99,"NA"))))))))))</f>
        <v>Cato Holen og Mats Larsen</v>
      </c>
      <c r="AR104" s="8"/>
      <c r="AS104" s="19"/>
      <c r="AT104" s="8"/>
      <c r="AU104" s="10">
        <f t="shared" si="57"/>
        <v>0</v>
      </c>
      <c r="AV104" s="40"/>
      <c r="AW104" s="47">
        <f>IF(AX95="Normo Slipestasjon",'Tellere og summer'!$A$9,IF(AX95="Glamox",'Tellere og summer'!$A$19,IF(AX95="Molde Kommune",'Tellere og summer'!$A$29,IF(AX95="Rørlegger 1",'Tellere og summer'!$A$39,IF(AX95="TietoEVRY",'Tellere og summer'!$A$49,IF(AX95="Danielsen å i",'Tellere og summer'!$A$59,IF(AX95="Panorama Turkeys",'Tellere og summer'!$A$69,IF(AX95="Team Fuglset",'Tellere og summer'!$A$79,IF(AX95="Istad Strikers",'Tellere og summer'!$A$89,IF(AX95="Ytre Bowlinglag",'Tellere og summer'!$A$99,"NA"))))))))))</f>
        <v>0</v>
      </c>
      <c r="AX104" s="8"/>
      <c r="AY104" s="19"/>
      <c r="AZ104" s="8"/>
      <c r="BA104" s="10">
        <f t="shared" si="58"/>
        <v>0</v>
      </c>
      <c r="BB104" s="27"/>
      <c r="BC104" s="47" t="str">
        <f>IF(BD95="Normo Slipestasjon",'Tellere og summer'!$A$9,IF(BD95="Glamox",'Tellere og summer'!$A$19,IF(BD95="Molde Kommune",'Tellere og summer'!$A$29,IF(BD95="Rørlegger 1",'Tellere og summer'!$A$39,IF(BD95="TietoEVRY",'Tellere og summer'!$A$49,IF(BD95="Danielsen å i",'Tellere og summer'!$A$59,IF(BD95="Panorama Turkeys",'Tellere og summer'!$A$69,IF(BD95="Team Fuglset",'Tellere og summer'!$A$79,IF(BD95="Istad Strikers",'Tellere og summer'!$A$89,IF(BD95="Ytre Bowlinglag",'Tellere og summer'!$A$99,"NA"))))))))))</f>
        <v>For mange spillere</v>
      </c>
      <c r="BD104" s="8">
        <v>92</v>
      </c>
      <c r="BE104" s="19">
        <v>124</v>
      </c>
      <c r="BF104" s="8">
        <v>167</v>
      </c>
      <c r="BG104" s="10">
        <f t="shared" si="59"/>
        <v>383</v>
      </c>
    </row>
    <row r="105" spans="1:59" ht="22" thickBot="1">
      <c r="A105" s="23" t="s">
        <v>9</v>
      </c>
      <c r="B105" s="11">
        <f>HCP!$F$2</f>
        <v>132</v>
      </c>
      <c r="C105" s="11">
        <f>HCP!$F$2</f>
        <v>132</v>
      </c>
      <c r="D105" s="11">
        <f>HCP!$F$2</f>
        <v>132</v>
      </c>
      <c r="E105" s="13">
        <f t="shared" si="51"/>
        <v>396</v>
      </c>
      <c r="F105" s="27"/>
      <c r="G105" s="23" t="s">
        <v>9</v>
      </c>
      <c r="H105" s="11">
        <f>HCP!$F$14</f>
        <v>132</v>
      </c>
      <c r="I105" s="11">
        <f>HCP!$F$14</f>
        <v>132</v>
      </c>
      <c r="J105" s="11">
        <f>HCP!$F$14</f>
        <v>132</v>
      </c>
      <c r="K105" s="13">
        <f t="shared" ref="K105" si="60">SUM(H105:J105)</f>
        <v>396</v>
      </c>
      <c r="L105" s="40"/>
      <c r="M105" s="23" t="s">
        <v>9</v>
      </c>
      <c r="N105" s="11">
        <f>HCP!$F$4</f>
        <v>0</v>
      </c>
      <c r="O105" s="11">
        <f>HCP!$F$4</f>
        <v>0</v>
      </c>
      <c r="P105" s="11">
        <f>HCP!$F$4</f>
        <v>0</v>
      </c>
      <c r="Q105" s="13">
        <f t="shared" si="52"/>
        <v>0</v>
      </c>
      <c r="R105" s="27"/>
      <c r="S105" s="23" t="s">
        <v>9</v>
      </c>
      <c r="T105" s="11">
        <f>HCP!$F$16</f>
        <v>96</v>
      </c>
      <c r="U105" s="11">
        <f>HCP!$F$16</f>
        <v>96</v>
      </c>
      <c r="V105" s="11">
        <f>HCP!$F$16</f>
        <v>96</v>
      </c>
      <c r="W105" s="13">
        <f t="shared" si="53"/>
        <v>288</v>
      </c>
      <c r="X105" s="40"/>
      <c r="Y105" s="23" t="s">
        <v>9</v>
      </c>
      <c r="Z105" s="11">
        <v>123</v>
      </c>
      <c r="AA105" s="11">
        <f>HCP!$F$10</f>
        <v>123</v>
      </c>
      <c r="AB105" s="11">
        <f>HCP!$F$10</f>
        <v>123</v>
      </c>
      <c r="AC105" s="13">
        <f t="shared" si="54"/>
        <v>369</v>
      </c>
      <c r="AD105" s="27"/>
      <c r="AE105" s="23" t="s">
        <v>9</v>
      </c>
      <c r="AF105" s="11">
        <f>HCP!$F$20</f>
        <v>84</v>
      </c>
      <c r="AG105" s="11">
        <f>HCP!$F$20</f>
        <v>84</v>
      </c>
      <c r="AH105" s="11">
        <f>HCP!$F$20</f>
        <v>84</v>
      </c>
      <c r="AI105" s="13">
        <f t="shared" si="55"/>
        <v>252</v>
      </c>
      <c r="AJ105" s="40"/>
      <c r="AK105" s="23" t="s">
        <v>9</v>
      </c>
      <c r="AL105" s="11">
        <f>HCP!$F$6</f>
        <v>93</v>
      </c>
      <c r="AM105" s="11">
        <f>HCP!$F$6</f>
        <v>93</v>
      </c>
      <c r="AN105" s="11">
        <f>HCP!$F$6</f>
        <v>93</v>
      </c>
      <c r="AO105" s="13">
        <f t="shared" si="56"/>
        <v>279</v>
      </c>
      <c r="AP105" s="27"/>
      <c r="AQ105" s="23" t="s">
        <v>9</v>
      </c>
      <c r="AR105" s="11">
        <f>HCP!$F$18</f>
        <v>135</v>
      </c>
      <c r="AS105" s="11">
        <f>HCP!$F$18</f>
        <v>135</v>
      </c>
      <c r="AT105" s="11">
        <f>HCP!$F$18</f>
        <v>135</v>
      </c>
      <c r="AU105" s="13">
        <f t="shared" si="57"/>
        <v>405</v>
      </c>
      <c r="AV105" s="40"/>
      <c r="AW105" s="23" t="s">
        <v>9</v>
      </c>
      <c r="AX105" s="11">
        <f>HCP!$F$12</f>
        <v>21</v>
      </c>
      <c r="AY105" s="11">
        <f>HCP!$F$12</f>
        <v>21</v>
      </c>
      <c r="AZ105" s="11">
        <f>HCP!$F$12</f>
        <v>21</v>
      </c>
      <c r="BA105" s="13">
        <f t="shared" si="58"/>
        <v>63</v>
      </c>
      <c r="BB105" s="27"/>
      <c r="BC105" s="23" t="s">
        <v>9</v>
      </c>
      <c r="BD105" s="11">
        <f>HCP!$F$8</f>
        <v>123</v>
      </c>
      <c r="BE105" s="11">
        <f>HCP!$F$8</f>
        <v>123</v>
      </c>
      <c r="BF105" s="11">
        <f>HCP!$F$8</f>
        <v>123</v>
      </c>
      <c r="BG105" s="13">
        <f t="shared" si="59"/>
        <v>369</v>
      </c>
    </row>
    <row r="106" spans="1:59" ht="16" thickBot="1">
      <c r="A106" s="45" t="s">
        <v>7</v>
      </c>
      <c r="B106" s="14">
        <f>SUM(B98:B105)</f>
        <v>499</v>
      </c>
      <c r="C106" s="14">
        <f>SUM(C98:C105)</f>
        <v>520</v>
      </c>
      <c r="D106" s="14">
        <f>SUM(D98:D105)</f>
        <v>479</v>
      </c>
      <c r="E106" s="14">
        <f>SUM(B106:D106)</f>
        <v>1498</v>
      </c>
      <c r="F106" s="27"/>
      <c r="G106" s="27"/>
      <c r="H106" s="14">
        <f>SUM(H98:H105)</f>
        <v>684</v>
      </c>
      <c r="I106" s="14">
        <f>SUM(I98:I105)</f>
        <v>607</v>
      </c>
      <c r="J106" s="14">
        <f>SUM(J98:J105)</f>
        <v>641</v>
      </c>
      <c r="K106" s="14">
        <f>SUM(H106:J106)</f>
        <v>1932</v>
      </c>
      <c r="L106" s="40"/>
      <c r="M106" s="36"/>
      <c r="N106" s="14">
        <f>SUM(N98:N105)</f>
        <v>438</v>
      </c>
      <c r="O106" s="14">
        <f>SUM(O98:O105)</f>
        <v>476</v>
      </c>
      <c r="P106" s="14">
        <f>SUM(P98:P105)</f>
        <v>503</v>
      </c>
      <c r="Q106" s="14">
        <f>SUM(N106:P106)</f>
        <v>1417</v>
      </c>
      <c r="R106" s="27"/>
      <c r="S106" s="27"/>
      <c r="T106" s="14">
        <f>SUM(T98:T105)</f>
        <v>502</v>
      </c>
      <c r="U106" s="14">
        <f>SUM(U98:U105)</f>
        <v>550</v>
      </c>
      <c r="V106" s="14">
        <f>SUM(V98:V105)</f>
        <v>558</v>
      </c>
      <c r="W106" s="14">
        <f>SUM(T106:V106)</f>
        <v>1610</v>
      </c>
      <c r="X106" s="40"/>
      <c r="Y106" s="36"/>
      <c r="Z106" s="14">
        <f>SUM(Z98:Z105)</f>
        <v>123</v>
      </c>
      <c r="AA106" s="14">
        <f>SUM(AA98:AA105)</f>
        <v>123</v>
      </c>
      <c r="AB106" s="14">
        <f>SUM(AB98:AB105)</f>
        <v>123</v>
      </c>
      <c r="AC106" s="14">
        <f>SUM(Z106:AB106)</f>
        <v>369</v>
      </c>
      <c r="AD106" s="27"/>
      <c r="AE106" s="27"/>
      <c r="AF106" s="14">
        <f>SUM(AF98:AF105)</f>
        <v>500</v>
      </c>
      <c r="AG106" s="14">
        <f>SUM(AG98:AG105)</f>
        <v>464</v>
      </c>
      <c r="AH106" s="14">
        <f>SUM(AH98:AH105)</f>
        <v>525</v>
      </c>
      <c r="AI106" s="14">
        <f>SUM(AF106:AH106)</f>
        <v>1489</v>
      </c>
      <c r="AJ106" s="40"/>
      <c r="AK106" s="36"/>
      <c r="AL106" s="14">
        <f>SUM(AL98:AL105)</f>
        <v>373</v>
      </c>
      <c r="AM106" s="14">
        <f>SUM(AM98:AM105)</f>
        <v>463</v>
      </c>
      <c r="AN106" s="14">
        <f>SUM(AN98:AN105)</f>
        <v>410</v>
      </c>
      <c r="AO106" s="14">
        <f>SUM(AL106:AN106)</f>
        <v>1246</v>
      </c>
      <c r="AP106" s="27"/>
      <c r="AQ106" s="27"/>
      <c r="AR106" s="14">
        <f>SUM(AR98:AR105)</f>
        <v>428</v>
      </c>
      <c r="AS106" s="14">
        <f>SUM(AS98:AS105)</f>
        <v>516</v>
      </c>
      <c r="AT106" s="14">
        <f>SUM(AT98:AT105)</f>
        <v>538</v>
      </c>
      <c r="AU106" s="14">
        <f>SUM(AR106:AT106)</f>
        <v>1482</v>
      </c>
      <c r="AV106" s="40"/>
      <c r="AW106" s="36"/>
      <c r="AX106" s="14">
        <f>SUM(AX98:AX105)</f>
        <v>608</v>
      </c>
      <c r="AY106" s="14">
        <f>SUM(AY98:AY105)</f>
        <v>509</v>
      </c>
      <c r="AZ106" s="14">
        <f>SUM(AZ98:AZ105)</f>
        <v>532</v>
      </c>
      <c r="BA106" s="14">
        <f>SUM(AX106:AZ106)</f>
        <v>1649</v>
      </c>
      <c r="BB106" s="27"/>
      <c r="BC106" s="27"/>
      <c r="BD106" s="14">
        <f>SUM(BD98:BD105)</f>
        <v>502</v>
      </c>
      <c r="BE106" s="14">
        <f>SUM(BE98:BE105)</f>
        <v>508</v>
      </c>
      <c r="BF106" s="14">
        <f>SUM(BF98:BF105)</f>
        <v>547</v>
      </c>
      <c r="BG106" s="14">
        <f>SUM(BD106:BF106)</f>
        <v>1557</v>
      </c>
    </row>
    <row r="107" spans="1:59" s="25" customFormat="1" ht="16" thickBot="1">
      <c r="A107" s="45" t="s">
        <v>77</v>
      </c>
      <c r="B107" s="214">
        <f>IF(E106-E105=0,"0",IF(B106&gt;H106,1,IF(B106=H106,"0,5",0)))</f>
        <v>0</v>
      </c>
      <c r="C107" s="214">
        <f>IF(E106-E105=0,"0",IF(C106&gt;I106,1,IF(C106=I106,"0,5",0)))</f>
        <v>0</v>
      </c>
      <c r="D107" s="214">
        <f>IF(E106-E105=0,"0",IF(D106&gt;J106,1,IF(D106=J106,"0,5",0)))</f>
        <v>0</v>
      </c>
      <c r="E107" s="214">
        <f>IF(E106-E105=0,"0",IF(E106&gt;K106,1,IF(E106=K106,"0,5",0)))</f>
        <v>0</v>
      </c>
      <c r="F107" s="27"/>
      <c r="G107" s="27"/>
      <c r="H107" s="214">
        <f>IF(K106-K105=0,"0",IF(H106&gt;B106,1,IF(H106=B106,"0,5",0)))</f>
        <v>1</v>
      </c>
      <c r="I107" s="214">
        <f>IF(K106-K105=0,"0",IF(I106&gt;C106,1,IF(I106=C106,"0,5",0)))</f>
        <v>1</v>
      </c>
      <c r="J107" s="214">
        <f>IF(K106-K105=0,"0",IF(J106&gt;D106,1,IF(J106=D106,"0,5",0)))</f>
        <v>1</v>
      </c>
      <c r="K107" s="214">
        <f>IF(K106-K105=0,"0",IF(K106&gt;E106,1,IF(K106=E106,"0,5",0)))</f>
        <v>1</v>
      </c>
      <c r="L107" s="40"/>
      <c r="M107" s="36"/>
      <c r="N107" s="214">
        <f>IF(Q106-Q105=0,"0",IF(N106&gt;T106,1,IF(N106=T106,"0,5",0)))</f>
        <v>0</v>
      </c>
      <c r="O107" s="214">
        <f>IF(Q106-Q105=0,"0",IF(O106&gt;U106,1,IF(O106=U106,"0,5",0)))</f>
        <v>0</v>
      </c>
      <c r="P107" s="214">
        <f>IF(Q106-Q105=0,"0",IF(P106&gt;V106,1,IF(P106=V106,"0,5",0)))</f>
        <v>0</v>
      </c>
      <c r="Q107" s="214">
        <f>IF(Q106-Q105=0,"0",IF(Q106&gt;W106,1,IF(Q106=W106,"0,5",0)))</f>
        <v>0</v>
      </c>
      <c r="R107" s="27"/>
      <c r="S107" s="27"/>
      <c r="T107" s="214">
        <f>IF(W106-W105=0,"0",IF(T106&gt;N106,1,IF(T106=N106,"0,5",0)))</f>
        <v>1</v>
      </c>
      <c r="U107" s="214">
        <f>IF(W106-W105=0,"0",IF(U106&gt;O106,1,IF(U106=O106,"0,5",0)))</f>
        <v>1</v>
      </c>
      <c r="V107" s="214">
        <f>IF(W106-W105=0,"0",IF(V106&gt;P106,1,IF(V106=P106,"0,5",0)))</f>
        <v>1</v>
      </c>
      <c r="W107" s="214">
        <f>IF(W106-W105=0,"0",IF(W106&gt;Q106,1,IF(W106=Q106,"0,5",0)))</f>
        <v>1</v>
      </c>
      <c r="X107" s="40"/>
      <c r="Y107" s="36"/>
      <c r="Z107" s="214" t="str">
        <f>IF(AC106-AC105=0,"0",IF(Z106&gt;AF106,1,IF(Z106=AF106,"0,5",0)))</f>
        <v>0</v>
      </c>
      <c r="AA107" s="214" t="str">
        <f>IF(AC106-AC105=0,"0",IF(AA106&gt;AG106,1,IF(AA106=AG106,"0,5",0)))</f>
        <v>0</v>
      </c>
      <c r="AB107" s="214" t="str">
        <f>IF(AC106-AC105=0,"0",IF(AB106&gt;AH106,1,IF(AB106=AH106,"0,5",0)))</f>
        <v>0</v>
      </c>
      <c r="AC107" s="214" t="str">
        <f>IF(AC106-AC105=0,"0",IF(AC106&gt;AI106,1,IF(AC106=AI106,"0,5",0)))</f>
        <v>0</v>
      </c>
      <c r="AD107" s="27"/>
      <c r="AE107" s="27"/>
      <c r="AF107" s="214">
        <f>IF(AI106-AI105=0,"0",IF(AF106&gt;Z106,1,IF(AF106=Z106,"0,5",0)))</f>
        <v>1</v>
      </c>
      <c r="AG107" s="214">
        <f>IF(AI106-AI105=0,"0",IF(AG106&gt;AA106,1,IF(AG106=AA106,"0,5",0)))</f>
        <v>1</v>
      </c>
      <c r="AH107" s="214">
        <f>IF(AI106-AI105=0,"0",IF(AH106&gt;AB106,1,IF(AH106=AB106,"0,5",0)))</f>
        <v>1</v>
      </c>
      <c r="AI107" s="214">
        <f>IF(AI106-AI105=0,"0",IF(AI106&gt;AC106,1,IF(AI106=AC106,"0,5",0)))</f>
        <v>1</v>
      </c>
      <c r="AJ107" s="40"/>
      <c r="AK107" s="36"/>
      <c r="AL107" s="214">
        <f>IF(AO106-AO105=0,"0",IF(AL106&gt;AR106,1,IF(AL106=AR106,"0,5",0)))</f>
        <v>0</v>
      </c>
      <c r="AM107" s="214">
        <f>IF(AO106-AO105=0,"0",IF(AM106&gt;AS106,1,IF(AM106=AS106,"0,5",0)))</f>
        <v>0</v>
      </c>
      <c r="AN107" s="214">
        <f>IF(AO106-AO105=0,"0",IF(AN106&gt;AT106,1,IF(AN106=AT106,"0,5",0)))</f>
        <v>0</v>
      </c>
      <c r="AO107" s="214">
        <f>IF(AO106-AO105=0,"0",IF(AO106&gt;AU106,1,IF(AO106=AU106,"0,5",0)))</f>
        <v>0</v>
      </c>
      <c r="AP107" s="27"/>
      <c r="AQ107" s="27"/>
      <c r="AR107" s="214">
        <f>IF(AU106-AU105=0,"0",IF(AR106&gt;AL106,1,IF(AR106=AL106,"0,5",0)))</f>
        <v>1</v>
      </c>
      <c r="AS107" s="214">
        <f>IF(AU106-AU105=0,"0",IF(AS106&gt;AM106,1,IF(AS106=AM106,"0,5",0)))</f>
        <v>1</v>
      </c>
      <c r="AT107" s="214">
        <f>IF(AU106-AU105=0,"0",IF(AT106&gt;AN106,1,IF(AT106=AN106,"0,5",0)))</f>
        <v>1</v>
      </c>
      <c r="AU107" s="214">
        <f>IF(AU106-AU105=0,"0",IF(AU106&gt;AO106,1,IF(AU106=AO106,"0,5",0)))</f>
        <v>1</v>
      </c>
      <c r="AV107" s="40"/>
      <c r="AW107" s="36"/>
      <c r="AX107" s="214">
        <f>IF(BA106-BA105=0,"0",IF(AX106&gt;BD106,1,IF(AX106=BD106,"0,5",0)))</f>
        <v>1</v>
      </c>
      <c r="AY107" s="214">
        <f>IF(BA106-BA105=0,"0",IF(AY106&gt;BE106,1,IF(AY106=BE106,"0,5",0)))</f>
        <v>1</v>
      </c>
      <c r="AZ107" s="214">
        <f>IF(BA106-BA105=0,"0",IF(AZ106&gt;BF106,1,IF(AZ106=BF106,"0,5",0)))</f>
        <v>0</v>
      </c>
      <c r="BA107" s="214">
        <f>IF(BA106-BA105=0,"0",IF(BA106&gt;BG106,1,IF(BA106=BG106,"0,5",0)))</f>
        <v>1</v>
      </c>
      <c r="BB107" s="27"/>
      <c r="BC107" s="27"/>
      <c r="BD107" s="214">
        <f>IF(BG106-BG105=0,"0",IF(BD106&gt;AX106,1,IF(BD106=AX106,"0,5",0)))</f>
        <v>0</v>
      </c>
      <c r="BE107" s="214">
        <f>IF(BG106-BG105=0,"0",IF(BE106&gt;AY106,1,IF(BE106=AY106,"0,5",0)))</f>
        <v>0</v>
      </c>
      <c r="BF107" s="214">
        <f>IF(BG106-BG105=0,"0",IF(BF106&gt;AZ106,1,IF(BF106=AZ106,"0,5",0)))</f>
        <v>1</v>
      </c>
      <c r="BG107" s="214">
        <f>IF(BG106-BG105=0,"0",IF(BG106&gt;BA106,1,IF(BG106=BA106,"0,5",0)))</f>
        <v>0</v>
      </c>
    </row>
    <row r="108" spans="1:59" s="25" customFormat="1" ht="21" thickBot="1">
      <c r="A108" s="15"/>
      <c r="B108" s="37"/>
      <c r="C108" s="37"/>
      <c r="D108" s="16" t="s">
        <v>10</v>
      </c>
      <c r="E108" s="46">
        <f>B107+C107+D107+E107</f>
        <v>0</v>
      </c>
      <c r="F108" s="37"/>
      <c r="G108" s="37"/>
      <c r="H108" s="37"/>
      <c r="I108" s="37"/>
      <c r="J108" s="16" t="s">
        <v>10</v>
      </c>
      <c r="K108" s="46">
        <f>H107+I107+J107+K107</f>
        <v>4</v>
      </c>
      <c r="L108" s="41"/>
      <c r="M108" s="15"/>
      <c r="N108" s="37"/>
      <c r="O108" s="37"/>
      <c r="P108" s="16" t="s">
        <v>10</v>
      </c>
      <c r="Q108" s="46">
        <f>N107+O107+P107+Q107</f>
        <v>0</v>
      </c>
      <c r="R108" s="37"/>
      <c r="S108" s="37"/>
      <c r="T108" s="37"/>
      <c r="U108" s="37"/>
      <c r="V108" s="16" t="s">
        <v>10</v>
      </c>
      <c r="W108" s="46">
        <f>T107+U107+V107+W107</f>
        <v>4</v>
      </c>
      <c r="X108" s="41"/>
      <c r="Y108" s="15"/>
      <c r="Z108" s="37"/>
      <c r="AA108" s="37"/>
      <c r="AB108" s="16" t="s">
        <v>10</v>
      </c>
      <c r="AC108" s="46">
        <f>Z107+AA107+AB107+AC107</f>
        <v>0</v>
      </c>
      <c r="AD108" s="37"/>
      <c r="AE108" s="37"/>
      <c r="AF108" s="37"/>
      <c r="AG108" s="37"/>
      <c r="AH108" s="16" t="s">
        <v>10</v>
      </c>
      <c r="AI108" s="46">
        <f>AF107+AG107+AH107+AI107</f>
        <v>4</v>
      </c>
      <c r="AJ108" s="41"/>
      <c r="AK108" s="15"/>
      <c r="AL108" s="37"/>
      <c r="AM108" s="37"/>
      <c r="AN108" s="16" t="s">
        <v>10</v>
      </c>
      <c r="AO108" s="46">
        <f>AL107+AM107+AN107+AO107</f>
        <v>0</v>
      </c>
      <c r="AP108" s="37"/>
      <c r="AQ108" s="37"/>
      <c r="AR108" s="37"/>
      <c r="AS108" s="37"/>
      <c r="AT108" s="16" t="s">
        <v>10</v>
      </c>
      <c r="AU108" s="46">
        <f>SUM(AR107:AU107)</f>
        <v>4</v>
      </c>
      <c r="AV108" s="41"/>
      <c r="AW108" s="15"/>
      <c r="AX108" s="37"/>
      <c r="AY108" s="37"/>
      <c r="AZ108" s="16" t="s">
        <v>10</v>
      </c>
      <c r="BA108" s="46">
        <f>AX107+AY107+AZ107+BA107</f>
        <v>3</v>
      </c>
      <c r="BB108" s="37"/>
      <c r="BC108" s="37"/>
      <c r="BD108" s="37"/>
      <c r="BE108" s="37"/>
      <c r="BF108" s="16" t="s">
        <v>10</v>
      </c>
      <c r="BG108" s="46">
        <f>BD107+BE107+BF107+BG107</f>
        <v>1</v>
      </c>
    </row>
    <row r="109" spans="1:59" s="25" customFormat="1" ht="16" thickBot="1">
      <c r="D109" s="44" t="s">
        <v>268</v>
      </c>
      <c r="E109" s="44" t="str">
        <f>IF(E106-E105=0,"IS",IF(E108&gt;K108,"S",IF(E108&lt;K108,"T",IF(E108=K108,"U","0"))))</f>
        <v>T</v>
      </c>
      <c r="J109" s="44" t="s">
        <v>268</v>
      </c>
      <c r="K109" s="44" t="str">
        <f>IF(K106-K105=0,"IS",IF(K108&gt;E108,"S",IF(K108&lt;E108,"T",IF(K108=E108,"U","0"))))</f>
        <v>S</v>
      </c>
      <c r="P109" s="44" t="s">
        <v>268</v>
      </c>
      <c r="Q109" s="44" t="str">
        <f>IF(Q106-Q105=0,"IS",IF(Q108&gt;W108,"S",IF(Q108&lt;W108,"T",IF(Q108=W108,"U","0"))))</f>
        <v>T</v>
      </c>
      <c r="V109" s="44" t="s">
        <v>268</v>
      </c>
      <c r="W109" s="44" t="str">
        <f>IF(W106-W105=0,"IS",IF(W108&gt;Q108,"S",IF(W108&lt;Q108,"T",IF(W108=Q108,"U","0"))))</f>
        <v>S</v>
      </c>
      <c r="AB109" s="44" t="s">
        <v>268</v>
      </c>
      <c r="AC109" s="44" t="str">
        <f>IF(AC106-AC105=0,"IS",IF(AC108&gt;AI108,"S",IF(AC108&lt;AI108,"T",IF(AC108=AI108,"U","0"))))</f>
        <v>IS</v>
      </c>
      <c r="AH109" s="44" t="s">
        <v>268</v>
      </c>
      <c r="AI109" s="44" t="str">
        <f>IF(AI106-AI105=0,"IS",IF(AI108&gt;AC108,"S",IF(AI108&lt;AC108,"T",IF(AI108=AC108,"U","0"))))</f>
        <v>S</v>
      </c>
      <c r="AN109" s="44" t="s">
        <v>268</v>
      </c>
      <c r="AO109" s="44" t="str">
        <f>IF(AO106-AO105=0,"IS",IF(AO108&gt;AU108,"S",IF(AO108&lt;AU108,"T",IF(AO108=AU108,"U","0"))))</f>
        <v>T</v>
      </c>
      <c r="AT109" s="44" t="s">
        <v>268</v>
      </c>
      <c r="AU109" s="44" t="str">
        <f>IF(AU106-AU105=0,"IS",IF(AU108&gt;AO108,"S",IF(AU108&lt;AO108,"T",IF(AU108=AO108,"U","0"))))</f>
        <v>S</v>
      </c>
      <c r="AZ109" s="44" t="s">
        <v>268</v>
      </c>
      <c r="BA109" s="44" t="str">
        <f>IF(BA106-BA105=0,"IS",IF(BA108&gt;BG108,"S",IF(BA108&lt;BG108,"T",IF(BA108=BG108,"U","0"))))</f>
        <v>S</v>
      </c>
      <c r="BF109" s="44" t="s">
        <v>268</v>
      </c>
      <c r="BG109" s="44" t="str">
        <f>IF(BG106-BG105=0,"IS",IF(BG108&gt;BA108,"S",IF(BG108&lt;BA108,"T",IF(BG108=BA108,"U","0"))))</f>
        <v>T</v>
      </c>
    </row>
    <row r="110" spans="1:59" ht="16" thickBot="1"/>
    <row r="111" spans="1:59" ht="27" thickBot="1">
      <c r="A111" s="38" t="s">
        <v>115</v>
      </c>
      <c r="B111" s="39"/>
      <c r="C111" s="39"/>
      <c r="D111" s="39"/>
      <c r="E111" s="39"/>
      <c r="F111" s="39"/>
      <c r="G111" s="39"/>
      <c r="H111" s="39"/>
      <c r="I111" s="39"/>
      <c r="J111" s="39"/>
      <c r="K111" s="39"/>
      <c r="L111" s="39"/>
      <c r="M111" s="39"/>
      <c r="N111" s="39"/>
      <c r="O111" s="39"/>
      <c r="P111" s="39"/>
      <c r="Q111" s="39"/>
      <c r="R111" s="39"/>
      <c r="S111" s="39"/>
      <c r="T111" s="39"/>
      <c r="U111" s="39"/>
      <c r="V111" s="39"/>
      <c r="W111" s="39"/>
      <c r="X111" s="39"/>
      <c r="Y111" s="39"/>
      <c r="Z111" s="39"/>
      <c r="AA111" s="39"/>
      <c r="AB111" s="39"/>
      <c r="AC111" s="39"/>
      <c r="AD111" s="39"/>
      <c r="AE111" s="39"/>
      <c r="AF111" s="39"/>
      <c r="AG111" s="39"/>
      <c r="AH111" s="39"/>
      <c r="AI111" s="39"/>
      <c r="AJ111" s="39"/>
      <c r="AK111" s="39"/>
      <c r="AL111" s="39"/>
      <c r="AM111" s="39"/>
      <c r="AN111" s="39"/>
      <c r="AO111" s="39"/>
      <c r="AP111" s="39"/>
      <c r="AQ111" s="39"/>
      <c r="AR111" s="39"/>
      <c r="AS111" s="39"/>
      <c r="AT111" s="39"/>
      <c r="AU111" s="39"/>
      <c r="AV111" s="39"/>
      <c r="AW111" s="39"/>
      <c r="AX111" s="39"/>
      <c r="AY111" s="39"/>
      <c r="AZ111" s="39"/>
      <c r="BA111" s="39"/>
      <c r="BB111" s="39"/>
      <c r="BC111" s="39"/>
      <c r="BD111" s="39"/>
      <c r="BE111" s="39"/>
      <c r="BF111" s="39"/>
      <c r="BG111" s="42"/>
    </row>
    <row r="112" spans="1:59" ht="21">
      <c r="A112" s="24" t="s">
        <v>116</v>
      </c>
      <c r="B112" s="31"/>
      <c r="C112" s="31"/>
      <c r="D112" s="31"/>
      <c r="E112" s="31"/>
      <c r="F112" s="31"/>
      <c r="G112" s="31"/>
      <c r="H112" s="31"/>
      <c r="I112" s="31"/>
      <c r="J112" s="31"/>
      <c r="K112" s="32"/>
      <c r="L112" s="40"/>
      <c r="M112" s="24" t="s">
        <v>117</v>
      </c>
      <c r="N112" s="31"/>
      <c r="O112" s="31"/>
      <c r="P112" s="31"/>
      <c r="Q112" s="31"/>
      <c r="R112" s="31"/>
      <c r="S112" s="31"/>
      <c r="T112" s="31"/>
      <c r="U112" s="31"/>
      <c r="V112" s="31"/>
      <c r="W112" s="32"/>
      <c r="X112" s="40"/>
      <c r="Y112" s="24" t="s">
        <v>118</v>
      </c>
      <c r="Z112" s="31"/>
      <c r="AA112" s="31"/>
      <c r="AB112" s="31"/>
      <c r="AC112" s="31"/>
      <c r="AD112" s="31"/>
      <c r="AE112" s="31"/>
      <c r="AF112" s="31"/>
      <c r="AG112" s="31"/>
      <c r="AH112" s="31"/>
      <c r="AI112" s="32"/>
      <c r="AJ112" s="40"/>
      <c r="AK112" s="24" t="s">
        <v>119</v>
      </c>
      <c r="AL112" s="31"/>
      <c r="AM112" s="31"/>
      <c r="AN112" s="31"/>
      <c r="AO112" s="31"/>
      <c r="AP112" s="31"/>
      <c r="AQ112" s="31"/>
      <c r="AR112" s="31"/>
      <c r="AS112" s="31"/>
      <c r="AT112" s="31"/>
      <c r="AU112" s="32"/>
      <c r="AV112" s="40"/>
      <c r="AW112" s="24" t="s">
        <v>120</v>
      </c>
      <c r="AX112" s="31"/>
      <c r="AY112" s="31"/>
      <c r="AZ112" s="31"/>
      <c r="BA112" s="31"/>
      <c r="BB112" s="31"/>
      <c r="BC112" s="31"/>
      <c r="BD112" s="31"/>
      <c r="BE112" s="31"/>
      <c r="BF112" s="31"/>
      <c r="BG112" s="32"/>
    </row>
    <row r="113" spans="1:59" ht="18">
      <c r="A113" s="33" t="s">
        <v>2</v>
      </c>
      <c r="B113" s="386" t="s">
        <v>11</v>
      </c>
      <c r="C113" s="386"/>
      <c r="D113" s="27"/>
      <c r="E113" s="27"/>
      <c r="F113" s="27"/>
      <c r="G113" s="34" t="s">
        <v>13</v>
      </c>
      <c r="H113" s="386" t="s">
        <v>32</v>
      </c>
      <c r="I113" s="386"/>
      <c r="J113" s="27"/>
      <c r="K113" s="35"/>
      <c r="L113" s="40"/>
      <c r="M113" s="33" t="s">
        <v>2</v>
      </c>
      <c r="N113" s="386" t="s">
        <v>12</v>
      </c>
      <c r="O113" s="386"/>
      <c r="P113" s="27"/>
      <c r="Q113" s="27"/>
      <c r="R113" s="27"/>
      <c r="S113" s="34" t="s">
        <v>13</v>
      </c>
      <c r="T113" s="386" t="s">
        <v>31</v>
      </c>
      <c r="U113" s="386"/>
      <c r="V113" s="27"/>
      <c r="W113" s="35"/>
      <c r="X113" s="40"/>
      <c r="Y113" s="33" t="s">
        <v>2</v>
      </c>
      <c r="Z113" s="386" t="s">
        <v>27</v>
      </c>
      <c r="AA113" s="386"/>
      <c r="AB113" s="27"/>
      <c r="AC113" s="27"/>
      <c r="AD113" s="27"/>
      <c r="AE113" s="34" t="s">
        <v>13</v>
      </c>
      <c r="AF113" s="386" t="s">
        <v>30</v>
      </c>
      <c r="AG113" s="386"/>
      <c r="AH113" s="27"/>
      <c r="AI113" s="35"/>
      <c r="AJ113" s="40"/>
      <c r="AK113" s="33" t="s">
        <v>2</v>
      </c>
      <c r="AL113" s="386" t="s">
        <v>25</v>
      </c>
      <c r="AM113" s="386"/>
      <c r="AN113" s="27"/>
      <c r="AO113" s="27"/>
      <c r="AP113" s="27"/>
      <c r="AQ113" s="34" t="s">
        <v>13</v>
      </c>
      <c r="AR113" s="386" t="s">
        <v>64</v>
      </c>
      <c r="AS113" s="386"/>
      <c r="AT113" s="27"/>
      <c r="AU113" s="35"/>
      <c r="AV113" s="40"/>
      <c r="AW113" s="33" t="s">
        <v>2</v>
      </c>
      <c r="AX113" s="386" t="s">
        <v>26</v>
      </c>
      <c r="AY113" s="386"/>
      <c r="AZ113" s="27"/>
      <c r="BA113" s="27"/>
      <c r="BB113" s="27"/>
      <c r="BC113" s="34" t="s">
        <v>13</v>
      </c>
      <c r="BD113" s="386" t="s">
        <v>29</v>
      </c>
      <c r="BE113" s="386"/>
      <c r="BF113" s="27"/>
      <c r="BG113" s="35"/>
    </row>
    <row r="114" spans="1:59" ht="16" thickBot="1">
      <c r="A114" s="36"/>
      <c r="B114" s="27"/>
      <c r="C114" s="27"/>
      <c r="D114" s="27"/>
      <c r="E114" s="27"/>
      <c r="F114" s="27"/>
      <c r="G114" s="27"/>
      <c r="H114" s="27"/>
      <c r="I114" s="27"/>
      <c r="J114" s="27"/>
      <c r="K114" s="35"/>
      <c r="L114" s="40"/>
      <c r="M114" s="36"/>
      <c r="N114" s="27"/>
      <c r="O114" s="27"/>
      <c r="P114" s="27"/>
      <c r="Q114" s="27"/>
      <c r="R114" s="27"/>
      <c r="S114" s="27"/>
      <c r="T114" s="27"/>
      <c r="U114" s="27"/>
      <c r="V114" s="27"/>
      <c r="W114" s="35"/>
      <c r="X114" s="40"/>
      <c r="Y114" s="36"/>
      <c r="Z114" s="27"/>
      <c r="AA114" s="27"/>
      <c r="AB114" s="27"/>
      <c r="AC114" s="27"/>
      <c r="AD114" s="27"/>
      <c r="AE114" s="27"/>
      <c r="AF114" s="27"/>
      <c r="AG114" s="27"/>
      <c r="AH114" s="27"/>
      <c r="AI114" s="35"/>
      <c r="AJ114" s="40"/>
      <c r="AK114" s="36"/>
      <c r="AL114" s="27"/>
      <c r="AM114" s="27"/>
      <c r="AN114" s="27"/>
      <c r="AO114" s="27"/>
      <c r="AP114" s="27"/>
      <c r="AQ114" s="27"/>
      <c r="AR114" s="27"/>
      <c r="AS114" s="27"/>
      <c r="AT114" s="27"/>
      <c r="AU114" s="35"/>
      <c r="AV114" s="40"/>
      <c r="AW114" s="36"/>
      <c r="AX114" s="27"/>
      <c r="AY114" s="27"/>
      <c r="AZ114" s="27"/>
      <c r="BA114" s="27"/>
      <c r="BB114" s="27"/>
      <c r="BC114" s="27"/>
      <c r="BD114" s="27"/>
      <c r="BE114" s="27"/>
      <c r="BF114" s="27"/>
      <c r="BG114" s="35"/>
    </row>
    <row r="115" spans="1:59" ht="16" thickBot="1">
      <c r="A115" s="3" t="s">
        <v>3</v>
      </c>
      <c r="B115" s="4" t="s">
        <v>4</v>
      </c>
      <c r="C115" s="17" t="s">
        <v>5</v>
      </c>
      <c r="D115" s="17" t="s">
        <v>6</v>
      </c>
      <c r="E115" s="4" t="s">
        <v>7</v>
      </c>
      <c r="F115" s="27"/>
      <c r="G115" s="3" t="s">
        <v>3</v>
      </c>
      <c r="H115" s="4" t="s">
        <v>4</v>
      </c>
      <c r="I115" s="17" t="s">
        <v>5</v>
      </c>
      <c r="J115" s="17" t="s">
        <v>6</v>
      </c>
      <c r="K115" s="4" t="s">
        <v>7</v>
      </c>
      <c r="L115" s="40"/>
      <c r="M115" s="3" t="s">
        <v>3</v>
      </c>
      <c r="N115" s="4" t="s">
        <v>4</v>
      </c>
      <c r="O115" s="17" t="s">
        <v>5</v>
      </c>
      <c r="P115" s="17" t="s">
        <v>6</v>
      </c>
      <c r="Q115" s="4" t="s">
        <v>7</v>
      </c>
      <c r="R115" s="27"/>
      <c r="S115" s="3" t="s">
        <v>3</v>
      </c>
      <c r="T115" s="4" t="s">
        <v>4</v>
      </c>
      <c r="U115" s="17" t="s">
        <v>5</v>
      </c>
      <c r="V115" s="17" t="s">
        <v>6</v>
      </c>
      <c r="W115" s="4" t="s">
        <v>7</v>
      </c>
      <c r="X115" s="40"/>
      <c r="Y115" s="3" t="s">
        <v>3</v>
      </c>
      <c r="Z115" s="4" t="s">
        <v>4</v>
      </c>
      <c r="AA115" s="17" t="s">
        <v>5</v>
      </c>
      <c r="AB115" s="17" t="s">
        <v>6</v>
      </c>
      <c r="AC115" s="4" t="s">
        <v>7</v>
      </c>
      <c r="AD115" s="27"/>
      <c r="AE115" s="3" t="s">
        <v>3</v>
      </c>
      <c r="AF115" s="4" t="s">
        <v>4</v>
      </c>
      <c r="AG115" s="17" t="s">
        <v>5</v>
      </c>
      <c r="AH115" s="17" t="s">
        <v>6</v>
      </c>
      <c r="AI115" s="4" t="s">
        <v>7</v>
      </c>
      <c r="AJ115" s="40"/>
      <c r="AK115" s="3" t="s">
        <v>3</v>
      </c>
      <c r="AL115" s="4" t="s">
        <v>4</v>
      </c>
      <c r="AM115" s="17" t="s">
        <v>5</v>
      </c>
      <c r="AN115" s="17" t="s">
        <v>6</v>
      </c>
      <c r="AO115" s="4" t="s">
        <v>7</v>
      </c>
      <c r="AP115" s="27"/>
      <c r="AQ115" s="3" t="s">
        <v>3</v>
      </c>
      <c r="AR115" s="4" t="s">
        <v>4</v>
      </c>
      <c r="AS115" s="17" t="s">
        <v>5</v>
      </c>
      <c r="AT115" s="17" t="s">
        <v>6</v>
      </c>
      <c r="AU115" s="4" t="s">
        <v>7</v>
      </c>
      <c r="AV115" s="40"/>
      <c r="AW115" s="3" t="s">
        <v>3</v>
      </c>
      <c r="AX115" s="4" t="s">
        <v>4</v>
      </c>
      <c r="AY115" s="17" t="s">
        <v>5</v>
      </c>
      <c r="AZ115" s="17" t="s">
        <v>6</v>
      </c>
      <c r="BA115" s="4" t="s">
        <v>7</v>
      </c>
      <c r="BB115" s="27"/>
      <c r="BC115" s="3" t="s">
        <v>3</v>
      </c>
      <c r="BD115" s="4" t="s">
        <v>4</v>
      </c>
      <c r="BE115" s="17" t="s">
        <v>5</v>
      </c>
      <c r="BF115" s="17" t="s">
        <v>6</v>
      </c>
      <c r="BG115" s="4" t="s">
        <v>7</v>
      </c>
    </row>
    <row r="116" spans="1:59">
      <c r="A116" s="47" t="str">
        <f>IF(B113="Normo Slipestasjon",'Tellere og summer'!$A$3,IF(B113="Glamox",'Tellere og summer'!$A$13,IF(B113="Molde Kommune",'Tellere og summer'!$A$23,IF(B113="Rørlegger 1",'Tellere og summer'!$A$33,IF(B113="TietoEVRY",'Tellere og summer'!$A$43,IF(B113="Danielsen å i",'Tellere og summer'!$A$53,IF(B113="Panorama Turkeys",'Tellere og summer'!$A$63,IF(B113="Team Fuglset",'Tellere og summer'!$A$73,IF(B113="Istad Strikers",'Tellere og summer'!$A$83,IF(B113="Ytre Bowlinglag",'Tellere og summer'!$A$93,"NA"))))))))))</f>
        <v>Asbjørn Toft</v>
      </c>
      <c r="B116" s="5">
        <v>134</v>
      </c>
      <c r="C116" s="18">
        <v>113</v>
      </c>
      <c r="D116" s="5">
        <v>131</v>
      </c>
      <c r="E116" s="7">
        <f>SUM(B116:D116)</f>
        <v>378</v>
      </c>
      <c r="F116" s="27"/>
      <c r="G116" s="47" t="str">
        <f>IF(H113="Normo Slipestasjon",'Tellere og summer'!$A$3,IF(H113="Glamox",'Tellere og summer'!$A$13,IF(H113="Molde Kommune",'Tellere og summer'!$A$23,IF(H113="Rørlegger 1",'Tellere og summer'!$A$33,IF(H113="TietoEVRY",'Tellere og summer'!$A$43,IF(H113="Danielsen å i",'Tellere og summer'!$A$53,IF(H113="Panorama Turkeys",'Tellere og summer'!$A$63,IF(H113="Team Fuglset",'Tellere og summer'!$A$73,IF(H113="Istad Strikers",'Tellere og summer'!$A$83,IF(H113="Ytre Bowlinglag",'Tellere og summer'!$A$93,"NA"))))))))))</f>
        <v>Sten-Morten Kjørsvik</v>
      </c>
      <c r="H116" s="5">
        <v>181</v>
      </c>
      <c r="I116" s="18">
        <v>168</v>
      </c>
      <c r="J116" s="6">
        <v>181</v>
      </c>
      <c r="K116" s="5">
        <f t="shared" ref="K116:K121" si="61">SUM(H116:J116)</f>
        <v>530</v>
      </c>
      <c r="L116" s="40"/>
      <c r="M116" s="47" t="str">
        <f>IF(N113="Normo Slipestasjon",'Tellere og summer'!$A$3,IF(N113="Glamox",'Tellere og summer'!$A$13,IF(N113="Molde Kommune",'Tellere og summer'!$A$23,IF(N113="Rørlegger 1",'Tellere og summer'!$A$33,IF(N113="TietoEVRY",'Tellere og summer'!$A$43,IF(N113="Danielsen å i",'Tellere og summer'!$A$53,IF(N113="Panorama Turkeys",'Tellere og summer'!$A$63,IF(N113="Team Fuglset",'Tellere og summer'!$A$73,IF(N113="Istad Strikers",'Tellere og summer'!$A$83,IF(N113="Ytre Bowlinglag",'Tellere og summer'!$A$93,"NA"))))))))))</f>
        <v>Paul Boyle</v>
      </c>
      <c r="N116" s="5">
        <v>123</v>
      </c>
      <c r="O116" s="18">
        <v>143</v>
      </c>
      <c r="P116" s="5">
        <v>142</v>
      </c>
      <c r="Q116" s="7">
        <f>SUM(N116:P116)</f>
        <v>408</v>
      </c>
      <c r="R116" s="27"/>
      <c r="S116" s="47" t="str">
        <f>IF(T113="Normo Slipestasjon",'Tellere og summer'!$A$3,IF(T113="Glamox",'Tellere og summer'!$A$13,IF(T113="Molde Kommune",'Tellere og summer'!$A$23,IF(T113="Rørlegger 1",'Tellere og summer'!$A$33,IF(T113="TietoEVRY",'Tellere og summer'!$A$43,IF(T113="Danielsen å i",'Tellere og summer'!$A$53,IF(T113="Panorama Turkeys",'Tellere og summer'!$A$63,IF(T113="Team Fuglset",'Tellere og summer'!$A$73,IF(T113="Istad Strikers",'Tellere og summer'!$A$83,IF(T113="Ytre Bowlinglag",'Tellere og summer'!$A$93,"NA"))))))))))</f>
        <v>Amund Vaagen</v>
      </c>
      <c r="T116" s="5">
        <v>166</v>
      </c>
      <c r="U116" s="18">
        <v>189</v>
      </c>
      <c r="V116" s="5">
        <v>135</v>
      </c>
      <c r="W116" s="7">
        <f>SUM(T116:V116)</f>
        <v>490</v>
      </c>
      <c r="X116" s="40"/>
      <c r="Y116" s="47" t="str">
        <f>IF(Z113="Normo Slipestasjon",'Tellere og summer'!$A$3,IF(Z113="Glamox",'Tellere og summer'!$A$13,IF(Z113="Molde Kommune",'Tellere og summer'!$A$23,IF(Z113="Rørlegger 1",'Tellere og summer'!$A$33,IF(Z113="TietoEVRY",'Tellere og summer'!$A$43,IF(Z113="Danielsen å i",'Tellere og summer'!$A$53,IF(Z113="Panorama Turkeys",'Tellere og summer'!$A$63,IF(Z113="Team Fuglset",'Tellere og summer'!$A$73,IF(Z113="Istad Strikers",'Tellere og summer'!$A$83,IF(Z113="Ytre Bowlinglag",'Tellere og summer'!$A$93,"NA"))))))))))</f>
        <v>Svein Erik Jenset</v>
      </c>
      <c r="Z116" s="5"/>
      <c r="AA116" s="18"/>
      <c r="AB116" s="5"/>
      <c r="AC116" s="7">
        <f>SUM(Z116:AB116)</f>
        <v>0</v>
      </c>
      <c r="AD116" s="27"/>
      <c r="AE116" s="47" t="str">
        <f>IF(AF113="Normo Slipestasjon",'Tellere og summer'!$A$3,IF(AF113="Glamox",'Tellere og summer'!$A$13,IF(AF113="Molde Kommune",'Tellere og summer'!$A$23,IF(AF113="Rørlegger 1",'Tellere og summer'!$A$33,IF(AF113="TietoEVRY",'Tellere og summer'!$A$43,IF(AF113="Danielsen å i",'Tellere og summer'!$A$53,IF(AF113="Panorama Turkeys",'Tellere og summer'!$A$63,IF(AF113="Team Fuglset",'Tellere og summer'!$A$73,IF(AF113="Istad Strikers",'Tellere og summer'!$A$83,IF(AF113="Ytre Bowlinglag",'Tellere og summer'!$A$93,"NA"))))))))))</f>
        <v>Arne Ytterhaug</v>
      </c>
      <c r="AF116" s="5">
        <v>122</v>
      </c>
      <c r="AG116" s="18">
        <v>112</v>
      </c>
      <c r="AH116" s="5">
        <v>132</v>
      </c>
      <c r="AI116" s="7">
        <f>SUM(AF116:AH116)</f>
        <v>366</v>
      </c>
      <c r="AJ116" s="40"/>
      <c r="AK116" s="47" t="str">
        <f>IF(AL113="Normo Slipestasjon",'Tellere og summer'!$A$3,IF(AL113="Glamox",'Tellere og summer'!$A$13,IF(AL113="Molde Kommune",'Tellere og summer'!$A$23,IF(AL113="Rørlegger 1",'Tellere og summer'!$A$33,IF(AL113="TietoEVRY",'Tellere og summer'!$A$43,IF(AL113="Danielsen å i",'Tellere og summer'!$A$53,IF(AL113="Panorama Turkeys",'Tellere og summer'!$A$63,IF(AL113="Team Fuglset",'Tellere og summer'!$A$73,IF(AL113="Istad Strikers",'Tellere og summer'!$A$83,IF(AL113="Ytre Bowlinglag",'Tellere og summer'!$A$93,"NA"))))))))))</f>
        <v>Gerd Norunn Nygård</v>
      </c>
      <c r="AL116" s="5">
        <v>116</v>
      </c>
      <c r="AM116" s="18">
        <v>110</v>
      </c>
      <c r="AN116" s="5">
        <v>126</v>
      </c>
      <c r="AO116" s="7">
        <f>SUM(AL116:AN116)</f>
        <v>352</v>
      </c>
      <c r="AP116" s="27"/>
      <c r="AQ116" s="47" t="str">
        <f>IF(AR113="Normo Slipestasjon",'Tellere og summer'!$A$3,IF(AR113="Glamox",'Tellere og summer'!$A$13,IF(AR113="Molde Kommune",'Tellere og summer'!$A$23,IF(AR113="Rørlegger 1",'Tellere og summer'!$A$33,IF(AR113="TietoEVRY",'Tellere og summer'!$A$43,IF(AR113="Danielsen å i",'Tellere og summer'!$A$53,IF(AR113="Panorama Turkeys",'Tellere og summer'!$A$63,IF(AR113="Team Fuglset",'Tellere og summer'!$A$73,IF(AR113="Istad Strikers",'Tellere og summer'!$A$83,IF(AR113="Ytre Bowlinglag",'Tellere og summer'!$A$93,"NA"))))))))))</f>
        <v>Kjell Thorsrudhagen</v>
      </c>
      <c r="AR116" s="5"/>
      <c r="AS116" s="18">
        <v>176</v>
      </c>
      <c r="AT116" s="5">
        <v>137</v>
      </c>
      <c r="AU116" s="7">
        <f>SUM(AR116:AT116)</f>
        <v>313</v>
      </c>
      <c r="AV116" s="40"/>
      <c r="AW116" s="47" t="str">
        <f>IF(AX113="Normo Slipestasjon",'Tellere og summer'!$A$3,IF(AX113="Glamox",'Tellere og summer'!$A$13,IF(AX113="Molde Kommune",'Tellere og summer'!$A$23,IF(AX113="Rørlegger 1",'Tellere og summer'!$A$33,IF(AX113="TietoEVRY",'Tellere og summer'!$A$43,IF(AX113="Danielsen å i",'Tellere og summer'!$A$53,IF(AX113="Panorama Turkeys",'Tellere og summer'!$A$63,IF(AX113="Team Fuglset",'Tellere og summer'!$A$73,IF(AX113="Istad Strikers",'Tellere og summer'!$A$83,IF(AX113="Ytre Bowlinglag",'Tellere og summer'!$A$93,"NA"))))))))))</f>
        <v>Arnfinn Lange</v>
      </c>
      <c r="AX116" s="5">
        <v>167</v>
      </c>
      <c r="AY116" s="18">
        <v>132</v>
      </c>
      <c r="AZ116" s="5">
        <v>109</v>
      </c>
      <c r="BA116" s="7">
        <f>SUM(AX116:AZ116)</f>
        <v>408</v>
      </c>
      <c r="BB116" s="27"/>
      <c r="BC116" s="47" t="str">
        <f>IF(BD113="Normo Slipestasjon",'Tellere og summer'!$A$3,IF(BD113="Glamox",'Tellere og summer'!$A$13,IF(BD113="Molde Kommune",'Tellere og summer'!$A$23,IF(BD113="Rørlegger 1",'Tellere og summer'!$A$33,IF(BD113="TietoEVRY",'Tellere og summer'!$A$43,IF(BD113="Danielsen å i",'Tellere og summer'!$A$53,IF(BD113="Panorama Turkeys",'Tellere og summer'!$A$63,IF(BD113="Team Fuglset",'Tellere og summer'!$A$73,IF(BD113="Istad Strikers",'Tellere og summer'!$A$83,IF(BD113="Ytre Bowlinglag",'Tellere og summer'!$A$93,"NA"))))))))))</f>
        <v>Martin Aarø</v>
      </c>
      <c r="BD116" s="5">
        <v>168</v>
      </c>
      <c r="BE116" s="18">
        <v>159</v>
      </c>
      <c r="BF116" s="5">
        <v>169</v>
      </c>
      <c r="BG116" s="7">
        <f>SUM(BD116:BF116)</f>
        <v>496</v>
      </c>
    </row>
    <row r="117" spans="1:59">
      <c r="A117" s="47" t="str">
        <f>IF(B113="Normo Slipestasjon",'Tellere og summer'!$A$4,IF(B113="Glamox",'Tellere og summer'!$A$14,IF(B113="Molde Kommune",'Tellere og summer'!$A$24,IF(B113="Rørlegger 1",'Tellere og summer'!$A$34,IF(B113="TietoEVRY",'Tellere og summer'!$A$44,IF(B113="Danielsen å i",'Tellere og summer'!$A$54,IF(B113="Panorama Turkeys",'Tellere og summer'!$A$64,IF(B113="Team Fuglset",'Tellere og summer'!$A$74,IF(B113="Istad Strikers",'Tellere og summer'!$A$84,IF(B113="Ytre Bowlinglag",'Tellere og summer'!$A$94,"NA"))))))))))</f>
        <v>Tormod Kleppe</v>
      </c>
      <c r="B117" s="8">
        <v>87</v>
      </c>
      <c r="C117" s="19">
        <v>86</v>
      </c>
      <c r="D117" s="8">
        <v>114</v>
      </c>
      <c r="E117" s="10">
        <f t="shared" ref="E117:E123" si="62">SUM(B117:D117)</f>
        <v>287</v>
      </c>
      <c r="F117" s="27"/>
      <c r="G117" s="47" t="str">
        <f>IF(H113="Normo Slipestasjon",'Tellere og summer'!$A$4,IF(H113="Glamox",'Tellere og summer'!$A$14,IF(H113="Molde Kommune",'Tellere og summer'!$A$24,IF(H113="Rørlegger 1",'Tellere og summer'!$A$34,IF(H113="TietoEVRY",'Tellere og summer'!$A$44,IF(H113="Danielsen å i",'Tellere og summer'!$A$54,IF(H113="Panorama Turkeys",'Tellere og summer'!$A$64,IF(H113="Team Fuglset",'Tellere og summer'!$A$74,IF(H113="Istad Strikers",'Tellere og summer'!$A$84,IF(H113="Ytre Bowlinglag",'Tellere og summer'!$A$94,"NA"))))))))))</f>
        <v>Lars Brian Taylor</v>
      </c>
      <c r="H117" s="8"/>
      <c r="I117" s="19"/>
      <c r="J117" s="9"/>
      <c r="K117" s="8">
        <f t="shared" si="61"/>
        <v>0</v>
      </c>
      <c r="L117" s="40"/>
      <c r="M117" s="47" t="str">
        <f>IF(N113="Normo Slipestasjon",'Tellere og summer'!$A$4,IF(N113="Glamox",'Tellere og summer'!$A$14,IF(N113="Molde Kommune",'Tellere og summer'!$A$24,IF(N113="Rørlegger 1",'Tellere og summer'!$A$34,IF(N113="TietoEVRY",'Tellere og summer'!$A$44,IF(N113="Danielsen å i",'Tellere og summer'!$A$54,IF(N113="Panorama Turkeys",'Tellere og summer'!$A$64,IF(N113="Team Fuglset",'Tellere og summer'!$A$74,IF(N113="Istad Strikers",'Tellere og summer'!$A$84,IF(N113="Ytre Bowlinglag",'Tellere og summer'!$A$94,"NA"))))))))))</f>
        <v>Rikard Nerland</v>
      </c>
      <c r="N117" s="8">
        <v>201</v>
      </c>
      <c r="O117" s="19">
        <v>179</v>
      </c>
      <c r="P117" s="8">
        <v>163</v>
      </c>
      <c r="Q117" s="10">
        <f t="shared" ref="Q117:Q123" si="63">SUM(N117:P117)</f>
        <v>543</v>
      </c>
      <c r="R117" s="27"/>
      <c r="S117" s="47" t="str">
        <f>IF(T113="Normo Slipestasjon",'Tellere og summer'!$A$4,IF(T113="Glamox",'Tellere og summer'!$A$14,IF(T113="Molde Kommune",'Tellere og summer'!$A$24,IF(T113="Rørlegger 1",'Tellere og summer'!$A$34,IF(T113="TietoEVRY",'Tellere og summer'!$A$44,IF(T113="Danielsen å i",'Tellere og summer'!$A$54,IF(T113="Panorama Turkeys",'Tellere og summer'!$A$64,IF(T113="Team Fuglset",'Tellere og summer'!$A$74,IF(T113="Istad Strikers",'Tellere og summer'!$A$84,IF(T113="Ytre Bowlinglag",'Tellere og summer'!$A$94,"NA"))))))))))</f>
        <v>Halvor Vaagen</v>
      </c>
      <c r="T117" s="8">
        <v>138</v>
      </c>
      <c r="U117" s="19">
        <v>155</v>
      </c>
      <c r="V117" s="8">
        <v>167</v>
      </c>
      <c r="W117" s="10">
        <f t="shared" ref="W117:W123" si="64">SUM(T117:V117)</f>
        <v>460</v>
      </c>
      <c r="X117" s="40"/>
      <c r="Y117" s="47" t="str">
        <f>IF(Z113="Normo Slipestasjon",'Tellere og summer'!$A$4,IF(Z113="Glamox",'Tellere og summer'!$A$14,IF(Z113="Molde Kommune",'Tellere og summer'!$A$24,IF(Z113="Rørlegger 1",'Tellere og summer'!$A$34,IF(Z113="TietoEVRY",'Tellere og summer'!$A$44,IF(Z113="Danielsen å i",'Tellere og summer'!$A$54,IF(Z113="Panorama Turkeys",'Tellere og summer'!$A$64,IF(Z113="Team Fuglset",'Tellere og summer'!$A$74,IF(Z113="Istad Strikers",'Tellere og summer'!$A$84,IF(Z113="Ytre Bowlinglag",'Tellere og summer'!$A$94,"NA"))))))))))</f>
        <v>Øystein Lervik</v>
      </c>
      <c r="Z117" s="8"/>
      <c r="AA117" s="19"/>
      <c r="AB117" s="8"/>
      <c r="AC117" s="10">
        <f t="shared" ref="AC117:AC123" si="65">SUM(Z117:AB117)</f>
        <v>0</v>
      </c>
      <c r="AD117" s="27"/>
      <c r="AE117" s="47" t="str">
        <f>IF(AF113="Normo Slipestasjon",'Tellere og summer'!$A$4,IF(AF113="Glamox",'Tellere og summer'!$A$14,IF(AF113="Molde Kommune",'Tellere og summer'!$A$24,IF(AF113="Rørlegger 1",'Tellere og summer'!$A$34,IF(AF113="TietoEVRY",'Tellere og summer'!$A$44,IF(AF113="Danielsen å i",'Tellere og summer'!$A$54,IF(AF113="Panorama Turkeys",'Tellere og summer'!$A$64,IF(AF113="Team Fuglset",'Tellere og summer'!$A$74,IF(AF113="Istad Strikers",'Tellere og summer'!$A$84,IF(AF113="Ytre Bowlinglag",'Tellere og summer'!$A$94,"NA"))))))))))</f>
        <v>Magne Farstadvoll</v>
      </c>
      <c r="AF117" s="8"/>
      <c r="AG117" s="19"/>
      <c r="AH117" s="8"/>
      <c r="AI117" s="10">
        <f t="shared" ref="AI117:AI123" si="66">SUM(AF117:AH117)</f>
        <v>0</v>
      </c>
      <c r="AJ117" s="40"/>
      <c r="AK117" s="47" t="str">
        <f>IF(AL113="Normo Slipestasjon",'Tellere og summer'!$A$4,IF(AL113="Glamox",'Tellere og summer'!$A$14,IF(AL113="Molde Kommune",'Tellere og summer'!$A$24,IF(AL113="Rørlegger 1",'Tellere og summer'!$A$34,IF(AL113="TietoEVRY",'Tellere og summer'!$A$44,IF(AL113="Danielsen å i",'Tellere og summer'!$A$54,IF(AL113="Panorama Turkeys",'Tellere og summer'!$A$64,IF(AL113="Team Fuglset",'Tellere og summer'!$A$74,IF(AL113="Istad Strikers",'Tellere og summer'!$A$84,IF(AL113="Ytre Bowlinglag",'Tellere og summer'!$A$94,"NA"))))))))))</f>
        <v>Ole Østigård</v>
      </c>
      <c r="AL117" s="8"/>
      <c r="AM117" s="19"/>
      <c r="AN117" s="8"/>
      <c r="AO117" s="10">
        <f t="shared" ref="AO117:AO123" si="67">SUM(AL117:AN117)</f>
        <v>0</v>
      </c>
      <c r="AP117" s="27"/>
      <c r="AQ117" s="47" t="str">
        <f>IF(AR113="Normo Slipestasjon",'Tellere og summer'!$A$4,IF(AR113="Glamox",'Tellere og summer'!$A$14,IF(AR113="Molde Kommune",'Tellere og summer'!$A$24,IF(AR113="Rørlegger 1",'Tellere og summer'!$A$34,IF(AR113="TietoEVRY",'Tellere og summer'!$A$44,IF(AR113="Danielsen å i",'Tellere og summer'!$A$54,IF(AR113="Panorama Turkeys",'Tellere og summer'!$A$64,IF(AR113="Team Fuglset",'Tellere og summer'!$A$74,IF(AR113="Istad Strikers",'Tellere og summer'!$A$84,IF(AR113="Ytre Bowlinglag",'Tellere og summer'!$A$94,"NA"))))))))))</f>
        <v>Alhild Danielsen</v>
      </c>
      <c r="AR117" s="8">
        <v>128</v>
      </c>
      <c r="AS117" s="19"/>
      <c r="AT117" s="8">
        <v>159</v>
      </c>
      <c r="AU117" s="10">
        <f t="shared" ref="AU117:AU123" si="68">SUM(AR117:AT117)</f>
        <v>287</v>
      </c>
      <c r="AV117" s="40"/>
      <c r="AW117" s="47" t="str">
        <f>IF(AX113="Normo Slipestasjon",'Tellere og summer'!$A$4,IF(AX113="Glamox",'Tellere og summer'!$A$14,IF(AX113="Molde Kommune",'Tellere og summer'!$A$24,IF(AX113="Rørlegger 1",'Tellere og summer'!$A$34,IF(AX113="TietoEVRY",'Tellere og summer'!$A$44,IF(AX113="Danielsen å i",'Tellere og summer'!$A$54,IF(AX113="Panorama Turkeys",'Tellere og summer'!$A$64,IF(AX113="Team Fuglset",'Tellere og summer'!$A$74,IF(AX113="Istad Strikers",'Tellere og summer'!$A$84,IF(AX113="Ytre Bowlinglag",'Tellere og summer'!$A$94,"NA"))))))))))</f>
        <v>Billy Williams</v>
      </c>
      <c r="AX117" s="8"/>
      <c r="AY117" s="19"/>
      <c r="AZ117" s="8"/>
      <c r="BA117" s="10">
        <f t="shared" ref="BA117:BA123" si="69">SUM(AX117:AZ117)</f>
        <v>0</v>
      </c>
      <c r="BB117" s="27"/>
      <c r="BC117" s="47" t="str">
        <f>IF(BD113="Normo Slipestasjon",'Tellere og summer'!$A$4,IF(BD113="Glamox",'Tellere og summer'!$A$14,IF(BD113="Molde Kommune",'Tellere og summer'!$A$24,IF(BD113="Rørlegger 1",'Tellere og summer'!$A$34,IF(BD113="TietoEVRY",'Tellere og summer'!$A$44,IF(BD113="Danielsen å i",'Tellere og summer'!$A$54,IF(BD113="Panorama Turkeys",'Tellere og summer'!$A$64,IF(BD113="Team Fuglset",'Tellere og summer'!$A$74,IF(BD113="Istad Strikers",'Tellere og summer'!$A$84,IF(BD113="Ytre Bowlinglag",'Tellere og summer'!$A$94,"NA"))))))))))</f>
        <v>Jamie Sagstuen</v>
      </c>
      <c r="BD117" s="8">
        <v>131</v>
      </c>
      <c r="BE117" s="19">
        <v>193</v>
      </c>
      <c r="BF117" s="8">
        <v>182</v>
      </c>
      <c r="BG117" s="10">
        <f t="shared" ref="BG117:BG123" si="70">SUM(BD117:BF117)</f>
        <v>506</v>
      </c>
    </row>
    <row r="118" spans="1:59">
      <c r="A118" s="47" t="str">
        <f>IF(B113="Normo Slipestasjon",'Tellere og summer'!$A$5,IF(B113="Glamox",'Tellere og summer'!$A$15,IF(B113="Molde Kommune",'Tellere og summer'!$A$25,IF(B113="Rørlegger 1",'Tellere og summer'!$A$35,IF(B113="TietoEVRY",'Tellere og summer'!$A$45,IF(B113="Danielsen å i",'Tellere og summer'!$A$55,IF(B113="Panorama Turkeys",'Tellere og summer'!$A$65,IF(B113="Team Fuglset",'Tellere og summer'!$A$75,IF(B113="Istad Strikers",'Tellere og summer'!$A$85,IF(B113="Ytre Bowlinglag",'Tellere og summer'!$A$95,"NA"))))))))))</f>
        <v>Tor Åge Langås</v>
      </c>
      <c r="B118" s="8"/>
      <c r="C118" s="19"/>
      <c r="D118" s="8"/>
      <c r="E118" s="10">
        <f t="shared" si="62"/>
        <v>0</v>
      </c>
      <c r="F118" s="27"/>
      <c r="G118" s="47" t="str">
        <f>IF(H113="Normo Slipestasjon",'Tellere og summer'!$A$5,IF(H113="Glamox",'Tellere og summer'!$A$15,IF(H113="Molde Kommune",'Tellere og summer'!$A$25,IF(H113="Rørlegger 1",'Tellere og summer'!$A$35,IF(H113="TietoEVRY",'Tellere og summer'!$A$45,IF(H113="Danielsen å i",'Tellere og summer'!$A$55,IF(H113="Panorama Turkeys",'Tellere og summer'!$A$65,IF(H113="Team Fuglset",'Tellere og summer'!$A$75,IF(H113="Istad Strikers",'Tellere og summer'!$A$85,IF(H113="Ytre Bowlinglag",'Tellere og summer'!$A$95,"NA"))))))))))</f>
        <v>Ole Morten Aarø</v>
      </c>
      <c r="H118" s="8">
        <v>151</v>
      </c>
      <c r="I118" s="19">
        <v>150</v>
      </c>
      <c r="J118" s="9">
        <v>86</v>
      </c>
      <c r="K118" s="8">
        <f t="shared" si="61"/>
        <v>387</v>
      </c>
      <c r="L118" s="40"/>
      <c r="M118" s="47" t="str">
        <f>IF(N113="Normo Slipestasjon",'Tellere og summer'!$A$5,IF(N113="Glamox",'Tellere og summer'!$A$15,IF(N113="Molde Kommune",'Tellere og summer'!$A$25,IF(N113="Rørlegger 1",'Tellere og summer'!$A$35,IF(N113="TietoEVRY",'Tellere og summer'!$A$45,IF(N113="Danielsen å i",'Tellere og summer'!$A$55,IF(N113="Panorama Turkeys",'Tellere og summer'!$A$65,IF(N113="Team Fuglset",'Tellere og summer'!$A$75,IF(N113="Istad Strikers",'Tellere og summer'!$A$85,IF(N113="Ytre Bowlinglag",'Tellere og summer'!$A$95,"NA"))))))))))</f>
        <v>Christian Pascal</v>
      </c>
      <c r="N118" s="8">
        <v>169</v>
      </c>
      <c r="O118" s="19">
        <v>227</v>
      </c>
      <c r="P118" s="8">
        <v>152</v>
      </c>
      <c r="Q118" s="10">
        <f t="shared" si="63"/>
        <v>548</v>
      </c>
      <c r="R118" s="27"/>
      <c r="S118" s="47" t="str">
        <f>IF(T113="Normo Slipestasjon",'Tellere og summer'!$A$5,IF(T113="Glamox",'Tellere og summer'!$A$15,IF(T113="Molde Kommune",'Tellere og summer'!$A$25,IF(T113="Rørlegger 1",'Tellere og summer'!$A$35,IF(T113="TietoEVRY",'Tellere og summer'!$A$45,IF(T113="Danielsen å i",'Tellere og summer'!$A$55,IF(T113="Panorama Turkeys",'Tellere og summer'!$A$65,IF(T113="Team Fuglset",'Tellere og summer'!$A$75,IF(T113="Istad Strikers",'Tellere og summer'!$A$85,IF(T113="Ytre Bowlinglag",'Tellere og summer'!$A$95,"NA"))))))))))</f>
        <v>Jarle Endreplass</v>
      </c>
      <c r="T118" s="8"/>
      <c r="U118" s="19"/>
      <c r="V118" s="8"/>
      <c r="W118" s="10">
        <f t="shared" si="64"/>
        <v>0</v>
      </c>
      <c r="X118" s="40"/>
      <c r="Y118" s="47" t="str">
        <f>IF(Z113="Normo Slipestasjon",'Tellere og summer'!$A$5,IF(Z113="Glamox",'Tellere og summer'!$A$15,IF(Z113="Molde Kommune",'Tellere og summer'!$A$25,IF(Z113="Rørlegger 1",'Tellere og summer'!$A$35,IF(Z113="TietoEVRY",'Tellere og summer'!$A$45,IF(Z113="Danielsen å i",'Tellere og summer'!$A$55,IF(Z113="Panorama Turkeys",'Tellere og summer'!$A$65,IF(Z113="Team Fuglset",'Tellere og summer'!$A$75,IF(Z113="Istad Strikers",'Tellere og summer'!$A$85,IF(Z113="Ytre Bowlinglag",'Tellere og summer'!$A$95,"NA"))))))))))</f>
        <v>Vidar Lervik</v>
      </c>
      <c r="Z118" s="8"/>
      <c r="AA118" s="19"/>
      <c r="AB118" s="8"/>
      <c r="AC118" s="10">
        <f t="shared" si="65"/>
        <v>0</v>
      </c>
      <c r="AD118" s="27"/>
      <c r="AE118" s="47" t="str">
        <f>IF(AF113="Normo Slipestasjon",'Tellere og summer'!$A$5,IF(AF113="Glamox",'Tellere og summer'!$A$15,IF(AF113="Molde Kommune",'Tellere og summer'!$A$25,IF(AF113="Rørlegger 1",'Tellere og summer'!$A$35,IF(AF113="TietoEVRY",'Tellere og summer'!$A$45,IF(AF113="Danielsen å i",'Tellere og summer'!$A$55,IF(AF113="Panorama Turkeys",'Tellere og summer'!$A$65,IF(AF113="Team Fuglset",'Tellere og summer'!$A$75,IF(AF113="Istad Strikers",'Tellere og summer'!$A$85,IF(AF113="Ytre Bowlinglag",'Tellere og summer'!$A$95,"NA"))))))))))</f>
        <v>Jan Kjetil Holberg Sandnes</v>
      </c>
      <c r="AF118" s="8"/>
      <c r="AG118" s="19"/>
      <c r="AH118" s="8"/>
      <c r="AI118" s="10">
        <f t="shared" si="66"/>
        <v>0</v>
      </c>
      <c r="AJ118" s="40"/>
      <c r="AK118" s="47" t="str">
        <f>IF(AL113="Normo Slipestasjon",'Tellere og summer'!$A$5,IF(AL113="Glamox",'Tellere og summer'!$A$15,IF(AL113="Molde Kommune",'Tellere og summer'!$A$25,IF(AL113="Rørlegger 1",'Tellere og summer'!$A$35,IF(AL113="TietoEVRY",'Tellere og summer'!$A$45,IF(AL113="Danielsen å i",'Tellere og summer'!$A$55,IF(AL113="Panorama Turkeys",'Tellere og summer'!$A$65,IF(AL113="Team Fuglset",'Tellere og summer'!$A$75,IF(AL113="Istad Strikers",'Tellere og summer'!$A$85,IF(AL113="Ytre Bowlinglag",'Tellere og summer'!$A$95,"NA"))))))))))</f>
        <v>Tone Nygård Nilsen</v>
      </c>
      <c r="AL118" s="8">
        <v>165</v>
      </c>
      <c r="AM118" s="19">
        <v>110</v>
      </c>
      <c r="AN118" s="8">
        <v>134</v>
      </c>
      <c r="AO118" s="10">
        <f t="shared" si="67"/>
        <v>409</v>
      </c>
      <c r="AP118" s="27"/>
      <c r="AQ118" s="47" t="str">
        <f>IF(AR113="Normo Slipestasjon",'Tellere og summer'!$A$5,IF(AR113="Glamox",'Tellere og summer'!$A$15,IF(AR113="Molde Kommune",'Tellere og summer'!$A$25,IF(AR113="Rørlegger 1",'Tellere og summer'!$A$35,IF(AR113="TietoEVRY",'Tellere og summer'!$A$45,IF(AR113="Danielsen å i",'Tellere og summer'!$A$55,IF(AR113="Panorama Turkeys",'Tellere og summer'!$A$65,IF(AR113="Team Fuglset",'Tellere og summer'!$A$75,IF(AR113="Istad Strikers",'Tellere og summer'!$A$85,IF(AR113="Ytre Bowlinglag",'Tellere og summer'!$A$95,"NA"))))))))))</f>
        <v>Grethe Danielsen</v>
      </c>
      <c r="AR118" s="8">
        <v>244</v>
      </c>
      <c r="AS118" s="19">
        <v>234</v>
      </c>
      <c r="AT118" s="8">
        <v>197</v>
      </c>
      <c r="AU118" s="10">
        <f t="shared" si="68"/>
        <v>675</v>
      </c>
      <c r="AV118" s="40"/>
      <c r="AW118" s="47" t="str">
        <f>IF(AX113="Normo Slipestasjon",'Tellere og summer'!$A$5,IF(AX113="Glamox",'Tellere og summer'!$A$15,IF(AX113="Molde Kommune",'Tellere og summer'!$A$25,IF(AX113="Rørlegger 1",'Tellere og summer'!$A$35,IF(AX113="TietoEVRY",'Tellere og summer'!$A$45,IF(AX113="Danielsen å i",'Tellere og summer'!$A$55,IF(AX113="Panorama Turkeys",'Tellere og summer'!$A$65,IF(AX113="Team Fuglset",'Tellere og summer'!$A$75,IF(AX113="Istad Strikers",'Tellere og summer'!$A$85,IF(AX113="Ytre Bowlinglag",'Tellere og summer'!$A$95,"NA"))))))))))</f>
        <v>Arild Gujord</v>
      </c>
      <c r="AX118" s="8">
        <v>162</v>
      </c>
      <c r="AY118" s="19">
        <v>151</v>
      </c>
      <c r="AZ118" s="8">
        <v>126</v>
      </c>
      <c r="BA118" s="10">
        <f t="shared" si="69"/>
        <v>439</v>
      </c>
      <c r="BB118" s="27"/>
      <c r="BC118" s="47" t="str">
        <f>IF(BD113="Normo Slipestasjon",'Tellere og summer'!$A$5,IF(BD113="Glamox",'Tellere og summer'!$A$15,IF(BD113="Molde Kommune",'Tellere og summer'!$A$25,IF(BD113="Rørlegger 1",'Tellere og summer'!$A$35,IF(BD113="TietoEVRY",'Tellere og summer'!$A$45,IF(BD113="Danielsen å i",'Tellere og summer'!$A$55,IF(BD113="Panorama Turkeys",'Tellere og summer'!$A$65,IF(BD113="Team Fuglset",'Tellere og summer'!$A$75,IF(BD113="Istad Strikers",'Tellere og summer'!$A$85,IF(BD113="Ytre Bowlinglag",'Tellere og summer'!$A$95,"NA"))))))))))</f>
        <v>Martin Gikling &amp; Evy</v>
      </c>
      <c r="BD118" s="8">
        <v>82</v>
      </c>
      <c r="BE118" s="19">
        <v>90</v>
      </c>
      <c r="BF118" s="8">
        <v>111</v>
      </c>
      <c r="BG118" s="10">
        <f t="shared" si="70"/>
        <v>283</v>
      </c>
    </row>
    <row r="119" spans="1:59">
      <c r="A119" s="47" t="str">
        <f>IF(B113="Normo Slipestasjon",'Tellere og summer'!$A$6,IF(B113="Glamox",'Tellere og summer'!$A$16,IF(B113="Molde Kommune",'Tellere og summer'!$A$26,IF(B113="Rørlegger 1",'Tellere og summer'!$A$36,IF(B113="TietoEVRY",'Tellere og summer'!$A$46,IF(B113="Danielsen å i",'Tellere og summer'!$A$56,IF(B113="Panorama Turkeys",'Tellere og summer'!$A$66,IF(B113="Team Fuglset",'Tellere og summer'!$A$76,IF(B113="Istad Strikers",'Tellere og summer'!$A$86,IF(B113="Ytre Bowlinglag",'Tellere og summer'!$A$96,"NA"))))))))))</f>
        <v>Thor Bolsønes</v>
      </c>
      <c r="B119" s="8">
        <v>117</v>
      </c>
      <c r="C119" s="19">
        <v>130</v>
      </c>
      <c r="D119" s="8">
        <v>121</v>
      </c>
      <c r="E119" s="10">
        <f t="shared" si="62"/>
        <v>368</v>
      </c>
      <c r="F119" s="27"/>
      <c r="G119" s="47" t="str">
        <f>IF(H113="Normo Slipestasjon",'Tellere og summer'!$A$6,IF(H113="Glamox",'Tellere og summer'!$A$16,IF(H113="Molde Kommune",'Tellere og summer'!$A$26,IF(H113="Rørlegger 1",'Tellere og summer'!$A$36,IF(H113="TietoEVRY",'Tellere og summer'!$A$46,IF(H113="Danielsen å i",'Tellere og summer'!$A$56,IF(H113="Panorama Turkeys",'Tellere og summer'!$A$66,IF(H113="Team Fuglset",'Tellere og summer'!$A$76,IF(H113="Istad Strikers",'Tellere og summer'!$A$86,IF(H113="Ytre Bowlinglag",'Tellere og summer'!$A$96,"NA"))))))))))</f>
        <v>Svein Gussiås</v>
      </c>
      <c r="H119" s="8"/>
      <c r="I119" s="19"/>
      <c r="J119" s="9"/>
      <c r="K119" s="8">
        <f t="shared" si="61"/>
        <v>0</v>
      </c>
      <c r="L119" s="40"/>
      <c r="M119" s="47" t="str">
        <f>IF(N113="Normo Slipestasjon",'Tellere og summer'!$A$6,IF(N113="Glamox",'Tellere og summer'!$A$16,IF(N113="Molde Kommune",'Tellere og summer'!$A$26,IF(N113="Rørlegger 1",'Tellere og summer'!$A$36,IF(N113="TietoEVRY",'Tellere og summer'!$A$46,IF(N113="Danielsen å i",'Tellere og summer'!$A$56,IF(N113="Panorama Turkeys",'Tellere og summer'!$A$66,IF(N113="Team Fuglset",'Tellere og summer'!$A$76,IF(N113="Istad Strikers",'Tellere og summer'!$A$86,IF(N113="Ytre Bowlinglag",'Tellere og summer'!$A$96,"NA"))))))))))</f>
        <v>Odd Øyvind Fjørtoft</v>
      </c>
      <c r="N119" s="8"/>
      <c r="O119" s="19"/>
      <c r="P119" s="8"/>
      <c r="Q119" s="10">
        <f t="shared" si="63"/>
        <v>0</v>
      </c>
      <c r="R119" s="27"/>
      <c r="S119" s="47" t="str">
        <f>IF(T113="Normo Slipestasjon",'Tellere og summer'!$A$6,IF(T113="Glamox",'Tellere og summer'!$A$16,IF(T113="Molde Kommune",'Tellere og summer'!$A$26,IF(T113="Rørlegger 1",'Tellere og summer'!$A$36,IF(T113="TietoEVRY",'Tellere og summer'!$A$46,IF(T113="Danielsen å i",'Tellere og summer'!$A$56,IF(T113="Panorama Turkeys",'Tellere og summer'!$A$66,IF(T113="Team Fuglset",'Tellere og summer'!$A$76,IF(T113="Istad Strikers",'Tellere og summer'!$A$86,IF(T113="Ytre Bowlinglag",'Tellere og summer'!$A$96,"NA"))))))))))</f>
        <v>Geir Gjelsten</v>
      </c>
      <c r="T119" s="8">
        <v>135</v>
      </c>
      <c r="U119" s="19">
        <v>121</v>
      </c>
      <c r="V119" s="8">
        <v>191</v>
      </c>
      <c r="W119" s="10">
        <f t="shared" si="64"/>
        <v>447</v>
      </c>
      <c r="X119" s="40"/>
      <c r="Y119" s="47" t="str">
        <f>IF(Z113="Normo Slipestasjon",'Tellere og summer'!$A$6,IF(Z113="Glamox",'Tellere og summer'!$A$16,IF(Z113="Molde Kommune",'Tellere og summer'!$A$26,IF(Z113="Rørlegger 1",'Tellere og summer'!$A$36,IF(Z113="TietoEVRY",'Tellere og summer'!$A$46,IF(Z113="Danielsen å i",'Tellere og summer'!$A$56,IF(Z113="Panorama Turkeys",'Tellere og summer'!$A$66,IF(Z113="Team Fuglset",'Tellere og summer'!$A$76,IF(Z113="Istad Strikers",'Tellere og summer'!$A$86,IF(Z113="Ytre Bowlinglag",'Tellere og summer'!$A$96,"NA"))))))))))</f>
        <v>Svein Johan Hauge</v>
      </c>
      <c r="Z119" s="8"/>
      <c r="AA119" s="19"/>
      <c r="AB119" s="8"/>
      <c r="AC119" s="10">
        <f t="shared" si="65"/>
        <v>0</v>
      </c>
      <c r="AD119" s="27"/>
      <c r="AE119" s="47" t="str">
        <f>IF(AF113="Normo Slipestasjon",'Tellere og summer'!$A$6,IF(AF113="Glamox",'Tellere og summer'!$A$16,IF(AF113="Molde Kommune",'Tellere og summer'!$A$26,IF(AF113="Rørlegger 1",'Tellere og summer'!$A$36,IF(AF113="TietoEVRY",'Tellere og summer'!$A$46,IF(AF113="Danielsen å i",'Tellere og summer'!$A$56,IF(AF113="Panorama Turkeys",'Tellere og summer'!$A$66,IF(AF113="Team Fuglset",'Tellere og summer'!$A$76,IF(AF113="Istad Strikers",'Tellere og summer'!$A$86,IF(AF113="Ytre Bowlinglag",'Tellere og summer'!$A$96,"NA"))))))))))</f>
        <v>Sindre Aure</v>
      </c>
      <c r="AF119" s="8"/>
      <c r="AG119" s="19"/>
      <c r="AH119" s="8"/>
      <c r="AI119" s="10">
        <f t="shared" si="66"/>
        <v>0</v>
      </c>
      <c r="AJ119" s="40"/>
      <c r="AK119" s="47" t="str">
        <f>IF(AL113="Normo Slipestasjon",'Tellere og summer'!$A$6,IF(AL113="Glamox",'Tellere og summer'!$A$16,IF(AL113="Molde Kommune",'Tellere og summer'!$A$26,IF(AL113="Rørlegger 1",'Tellere og summer'!$A$36,IF(AL113="TietoEVRY",'Tellere og summer'!$A$46,IF(AL113="Danielsen å i",'Tellere og summer'!$A$56,IF(AL113="Panorama Turkeys",'Tellere og summer'!$A$66,IF(AL113="Team Fuglset",'Tellere og summer'!$A$76,IF(AL113="Istad Strikers",'Tellere og summer'!$A$86,IF(AL113="Ytre Bowlinglag",'Tellere og summer'!$A$96,"NA"))))))))))</f>
        <v>Arild Bryhn</v>
      </c>
      <c r="AL119" s="8">
        <v>161</v>
      </c>
      <c r="AM119" s="19">
        <v>143</v>
      </c>
      <c r="AN119" s="8">
        <v>176</v>
      </c>
      <c r="AO119" s="10">
        <f t="shared" si="67"/>
        <v>480</v>
      </c>
      <c r="AP119" s="27"/>
      <c r="AQ119" s="47" t="str">
        <f>IF(AR113="Normo Slipestasjon",'Tellere og summer'!$A$6,IF(AR113="Glamox",'Tellere og summer'!$A$16,IF(AR113="Molde Kommune",'Tellere og summer'!$A$26,IF(AR113="Rørlegger 1",'Tellere og summer'!$A$36,IF(AR113="TietoEVRY",'Tellere og summer'!$A$46,IF(AR113="Danielsen å i",'Tellere og summer'!$A$56,IF(AR113="Panorama Turkeys",'Tellere og summer'!$A$66,IF(AR113="Team Fuglset",'Tellere og summer'!$A$76,IF(AR113="Istad Strikers",'Tellere og summer'!$A$86,IF(AR113="Ytre Bowlinglag",'Tellere og summer'!$A$96,"NA"))))))))))</f>
        <v>Irene T. Danielsen</v>
      </c>
      <c r="AR119" s="8">
        <v>161</v>
      </c>
      <c r="AS119" s="19">
        <v>180</v>
      </c>
      <c r="AT119" s="8"/>
      <c r="AU119" s="10">
        <f t="shared" si="68"/>
        <v>341</v>
      </c>
      <c r="AV119" s="40"/>
      <c r="AW119" s="47" t="str">
        <f>IF(AX113="Normo Slipestasjon",'Tellere og summer'!$A$6,IF(AX113="Glamox",'Tellere og summer'!$A$16,IF(AX113="Molde Kommune",'Tellere og summer'!$A$26,IF(AX113="Rørlegger 1",'Tellere og summer'!$A$36,IF(AX113="TietoEVRY",'Tellere og summer'!$A$46,IF(AX113="Danielsen å i",'Tellere og summer'!$A$56,IF(AX113="Panorama Turkeys",'Tellere og summer'!$A$66,IF(AX113="Team Fuglset",'Tellere og summer'!$A$76,IF(AX113="Istad Strikers",'Tellere og summer'!$A$86,IF(AX113="Ytre Bowlinglag",'Tellere og summer'!$A$96,"NA"))))))))))</f>
        <v>Kristian Røstberg</v>
      </c>
      <c r="AX119" s="8"/>
      <c r="AY119" s="19"/>
      <c r="AZ119" s="8"/>
      <c r="BA119" s="10">
        <f t="shared" si="69"/>
        <v>0</v>
      </c>
      <c r="BB119" s="27"/>
      <c r="BC119" s="47" t="str">
        <f>IF(BD113="Normo Slipestasjon",'Tellere og summer'!$A$6,IF(BD113="Glamox",'Tellere og summer'!$A$16,IF(BD113="Molde Kommune",'Tellere og summer'!$A$26,IF(BD113="Rørlegger 1",'Tellere og summer'!$A$36,IF(BD113="TietoEVRY",'Tellere og summer'!$A$46,IF(BD113="Danielsen å i",'Tellere og summer'!$A$56,IF(BD113="Panorama Turkeys",'Tellere og summer'!$A$66,IF(BD113="Team Fuglset",'Tellere og summer'!$A$76,IF(BD113="Istad Strikers",'Tellere og summer'!$A$86,IF(BD113="Ytre Bowlinglag",'Tellere og summer'!$A$96,"NA"))))))))))</f>
        <v>Jacob Lyche</v>
      </c>
      <c r="BD119" s="8"/>
      <c r="BE119" s="19"/>
      <c r="BF119" s="8"/>
      <c r="BG119" s="10">
        <f t="shared" si="70"/>
        <v>0</v>
      </c>
    </row>
    <row r="120" spans="1:59">
      <c r="A120" s="47">
        <f>IF(B113="Normo Slipestasjon",'Tellere og summer'!$A$7,IF(B113="Glamox",'Tellere og summer'!$A$17,IF(B113="Molde Kommune",'Tellere og summer'!$A$27,IF(B113="Rørlegger 1",'Tellere og summer'!$A$37,IF(B113="TietoEVRY",'Tellere og summer'!$A$47,IF(B113="Danielsen å i",'Tellere og summer'!$A$57,IF(B113="Panorama Turkeys",'Tellere og summer'!$A$67,IF(B113="Team Fuglset",'Tellere og summer'!$A$77,IF(B113="Istad Strikers",'Tellere og summer'!$A$87,IF(B113="Ytre Bowlinglag",'Tellere og summer'!$A$97,"NA"))))))))))</f>
        <v>0</v>
      </c>
      <c r="B120" s="8"/>
      <c r="C120" s="19"/>
      <c r="D120" s="8"/>
      <c r="E120" s="10">
        <f t="shared" si="62"/>
        <v>0</v>
      </c>
      <c r="F120" s="27"/>
      <c r="G120" s="47" t="str">
        <f>IF(H113="Normo Slipestasjon",'Tellere og summer'!$A$7,IF(H113="Glamox",'Tellere og summer'!$A$17,IF(H113="Molde Kommune",'Tellere og summer'!$A$27,IF(H113="Rørlegger 1",'Tellere og summer'!$A$37,IF(H113="TietoEVRY",'Tellere og summer'!$A$47,IF(H113="Danielsen å i",'Tellere og summer'!$A$57,IF(H113="Panorama Turkeys",'Tellere og summer'!$A$67,IF(H113="Team Fuglset",'Tellere og summer'!$A$77,IF(H113="Istad Strikers",'Tellere og summer'!$A$87,IF(H113="Ytre Bowlinglag",'Tellere og summer'!$A$97,"NA"))))))))))</f>
        <v>Preben Solem</v>
      </c>
      <c r="H120" s="8"/>
      <c r="I120" s="19"/>
      <c r="J120" s="9"/>
      <c r="K120" s="8">
        <f t="shared" si="61"/>
        <v>0</v>
      </c>
      <c r="L120" s="40"/>
      <c r="M120" s="47" t="str">
        <f>IF(N113="Normo Slipestasjon",'Tellere og summer'!$A$7,IF(N113="Glamox",'Tellere og summer'!$A$17,IF(N113="Molde Kommune",'Tellere og summer'!$A$27,IF(N113="Rørlegger 1",'Tellere og summer'!$A$37,IF(N113="TietoEVRY",'Tellere og summer'!$A$47,IF(N113="Danielsen å i",'Tellere og summer'!$A$57,IF(N113="Panorama Turkeys",'Tellere og summer'!$A$67,IF(N113="Team Fuglset",'Tellere og summer'!$A$77,IF(N113="Istad Strikers",'Tellere og summer'!$A$87,IF(N113="Ytre Bowlinglag",'Tellere og summer'!$A$97,"NA"))))))))))</f>
        <v>Erik Hoel</v>
      </c>
      <c r="N120" s="8"/>
      <c r="O120" s="19"/>
      <c r="P120" s="8"/>
      <c r="Q120" s="10">
        <f t="shared" si="63"/>
        <v>0</v>
      </c>
      <c r="R120" s="27"/>
      <c r="S120" s="47" t="str">
        <f>IF(T113="Normo Slipestasjon",'Tellere og summer'!$A$7,IF(T113="Glamox",'Tellere og summer'!$A$17,IF(T113="Molde Kommune",'Tellere og summer'!$A$27,IF(T113="Rørlegger 1",'Tellere og summer'!$A$37,IF(T113="TietoEVRY",'Tellere og summer'!$A$47,IF(T113="Danielsen å i",'Tellere og summer'!$A$57,IF(T113="Panorama Turkeys",'Tellere og summer'!$A$67,IF(T113="Team Fuglset",'Tellere og summer'!$A$77,IF(T113="Istad Strikers",'Tellere og summer'!$A$87,IF(T113="Ytre Bowlinglag",'Tellere og summer'!$A$97,"NA"))))))))))</f>
        <v>Steinar Småge</v>
      </c>
      <c r="T120" s="8"/>
      <c r="U120" s="19"/>
      <c r="V120" s="8"/>
      <c r="W120" s="10">
        <f t="shared" si="64"/>
        <v>0</v>
      </c>
      <c r="X120" s="40"/>
      <c r="Y120" s="47" t="str">
        <f>IF(Z113="Normo Slipestasjon",'Tellere og summer'!$A$7,IF(Z113="Glamox",'Tellere og summer'!$A$17,IF(Z113="Molde Kommune",'Tellere og summer'!$A$27,IF(Z113="Rørlegger 1",'Tellere og summer'!$A$37,IF(Z113="TietoEVRY",'Tellere og summer'!$A$47,IF(Z113="Danielsen å i",'Tellere og summer'!$A$57,IF(Z113="Panorama Turkeys",'Tellere og summer'!$A$67,IF(Z113="Team Fuglset",'Tellere og summer'!$A$77,IF(Z113="Istad Strikers",'Tellere og summer'!$A$87,IF(Z113="Ytre Bowlinglag",'Tellere og summer'!$A$97,"NA"))))))))))</f>
        <v>Arnfinn Løntjern</v>
      </c>
      <c r="Z120" s="8"/>
      <c r="AA120" s="19"/>
      <c r="AB120" s="8"/>
      <c r="AC120" s="10">
        <f t="shared" si="65"/>
        <v>0</v>
      </c>
      <c r="AD120" s="27"/>
      <c r="AE120" s="47" t="str">
        <f>IF(AF113="Normo Slipestasjon",'Tellere og summer'!$A$7,IF(AF113="Glamox",'Tellere og summer'!$A$17,IF(AF113="Molde Kommune",'Tellere og summer'!$A$27,IF(AF113="Rørlegger 1",'Tellere og summer'!$A$37,IF(AF113="TietoEVRY",'Tellere og summer'!$A$47,IF(AF113="Danielsen å i",'Tellere og summer'!$A$57,IF(AF113="Panorama Turkeys",'Tellere og summer'!$A$67,IF(AF113="Team Fuglset",'Tellere og summer'!$A$77,IF(AF113="Istad Strikers",'Tellere og summer'!$A$87,IF(AF113="Ytre Bowlinglag",'Tellere og summer'!$A$97,"NA"))))))))))</f>
        <v>Frode Lothe</v>
      </c>
      <c r="AF120" s="8">
        <v>121</v>
      </c>
      <c r="AG120" s="19">
        <v>138</v>
      </c>
      <c r="AH120" s="8">
        <v>145</v>
      </c>
      <c r="AI120" s="10">
        <f t="shared" si="66"/>
        <v>404</v>
      </c>
      <c r="AJ120" s="40"/>
      <c r="AK120" s="47" t="str">
        <f>IF(AL113="Normo Slipestasjon",'Tellere og summer'!$A$7,IF(AL113="Glamox",'Tellere og summer'!$A$17,IF(AL113="Molde Kommune",'Tellere og summer'!$A$27,IF(AL113="Rørlegger 1",'Tellere og summer'!$A$37,IF(AL113="TietoEVRY",'Tellere og summer'!$A$47,IF(AL113="Danielsen å i",'Tellere og summer'!$A$57,IF(AL113="Panorama Turkeys",'Tellere og summer'!$A$67,IF(AL113="Team Fuglset",'Tellere og summer'!$A$77,IF(AL113="Istad Strikers",'Tellere og summer'!$A$87,IF(AL113="Ytre Bowlinglag",'Tellere og summer'!$A$97,"NA"))))))))))</f>
        <v>Mette Jane Holand</v>
      </c>
      <c r="AL120" s="8"/>
      <c r="AM120" s="19"/>
      <c r="AN120" s="8"/>
      <c r="AO120" s="10">
        <f t="shared" si="67"/>
        <v>0</v>
      </c>
      <c r="AP120" s="27"/>
      <c r="AQ120" s="47">
        <f>IF(AR113="Normo Slipestasjon",'Tellere og summer'!$A$7,IF(AR113="Glamox",'Tellere og summer'!$A$17,IF(AR113="Molde Kommune",'Tellere og summer'!$A$27,IF(AR113="Rørlegger 1",'Tellere og summer'!$A$37,IF(AR113="TietoEVRY",'Tellere og summer'!$A$47,IF(AR113="Danielsen å i",'Tellere og summer'!$A$57,IF(AR113="Panorama Turkeys",'Tellere og summer'!$A$67,IF(AR113="Team Fuglset",'Tellere og summer'!$A$77,IF(AR113="Istad Strikers",'Tellere og summer'!$A$87,IF(AR113="Ytre Bowlinglag",'Tellere og summer'!$A$97,"NA"))))))))))</f>
        <v>0</v>
      </c>
      <c r="AR120" s="8"/>
      <c r="AS120" s="19"/>
      <c r="AT120" s="8"/>
      <c r="AU120" s="10">
        <f t="shared" si="68"/>
        <v>0</v>
      </c>
      <c r="AV120" s="40"/>
      <c r="AW120" s="47" t="str">
        <f>IF(AX113="Normo Slipestasjon",'Tellere og summer'!$A$7,IF(AX113="Glamox",'Tellere og summer'!$A$17,IF(AX113="Molde Kommune",'Tellere og summer'!$A$27,IF(AX113="Rørlegger 1",'Tellere og summer'!$A$37,IF(AX113="TietoEVRY",'Tellere og summer'!$A$47,IF(AX113="Danielsen å i",'Tellere og summer'!$A$57,IF(AX113="Panorama Turkeys",'Tellere og summer'!$A$67,IF(AX113="Team Fuglset",'Tellere og summer'!$A$77,IF(AX113="Istad Strikers",'Tellere og summer'!$A$87,IF(AX113="Ytre Bowlinglag",'Tellere og summer'!$A$97,"NA"))))))))))</f>
        <v>Pål Aslaksen</v>
      </c>
      <c r="AX120" s="8"/>
      <c r="AY120" s="19"/>
      <c r="AZ120" s="8"/>
      <c r="BA120" s="10">
        <f t="shared" si="69"/>
        <v>0</v>
      </c>
      <c r="BB120" s="27"/>
      <c r="BC120" s="47" t="str">
        <f>IF(BD113="Normo Slipestasjon",'Tellere og summer'!$A$7,IF(BD113="Glamox",'Tellere og summer'!$A$17,IF(BD113="Molde Kommune",'Tellere og summer'!$A$27,IF(BD113="Rørlegger 1",'Tellere og summer'!$A$37,IF(BD113="TietoEVRY",'Tellere og summer'!$A$47,IF(BD113="Danielsen å i",'Tellere og summer'!$A$57,IF(BD113="Panorama Turkeys",'Tellere og summer'!$A$67,IF(BD113="Team Fuglset",'Tellere og summer'!$A$77,IF(BD113="Istad Strikers",'Tellere og summer'!$A$87,IF(BD113="Ytre Bowlinglag",'Tellere og summer'!$A$97,"NA"))))))))))</f>
        <v>Niklas Sevland</v>
      </c>
      <c r="BD120" s="8"/>
      <c r="BE120" s="19"/>
      <c r="BF120" s="8"/>
      <c r="BG120" s="10">
        <f t="shared" si="70"/>
        <v>0</v>
      </c>
    </row>
    <row r="121" spans="1:59">
      <c r="A121" s="47">
        <f>IF(B113="Normo Slipestasjon",'Tellere og summer'!$A$8,IF(B113="Glamox",'Tellere og summer'!$A$18,IF(B113="Molde Kommune",'Tellere og summer'!$A$28,IF(B113="Rørlegger 1",'Tellere og summer'!$A$38,IF(B113="TietoEVRY",'Tellere og summer'!$A$48,IF(B113="Danielsen å i",'Tellere og summer'!$A$58,IF(B113="Panorama Turkeys",'Tellere og summer'!$A$68,IF(B113="Team Fuglset",'Tellere og summer'!$A$78,IF(B113="Istad Strikers",'Tellere og summer'!$A$88,IF(B113="Ytre Bowlinglag",'Tellere og summer'!$A$98,"NA"))))))))))</f>
        <v>0</v>
      </c>
      <c r="B121" s="8"/>
      <c r="C121" s="19"/>
      <c r="D121" s="8"/>
      <c r="E121" s="10">
        <f t="shared" si="62"/>
        <v>0</v>
      </c>
      <c r="F121" s="27"/>
      <c r="G121" s="47" t="str">
        <f>IF(H113="Normo Slipestasjon",'Tellere og summer'!$A$8,IF(H113="Glamox",'Tellere og summer'!$A$18,IF(H113="Molde Kommune",'Tellere og summer'!$A$28,IF(H113="Rørlegger 1",'Tellere og summer'!$A$38,IF(H113="TietoEVRY",'Tellere og summer'!$A$48,IF(H113="Danielsen å i",'Tellere og summer'!$A$58,IF(H113="Panorama Turkeys",'Tellere og summer'!$A$68,IF(H113="Team Fuglset",'Tellere og summer'!$A$78,IF(H113="Istad Strikers",'Tellere og summer'!$A$88,IF(H113="Ytre Bowlinglag",'Tellere og summer'!$A$98,"NA"))))))))))</f>
        <v>Bjørn Einar Myklebust</v>
      </c>
      <c r="H121" s="8">
        <v>175</v>
      </c>
      <c r="I121" s="19">
        <v>168</v>
      </c>
      <c r="J121" s="9">
        <v>157</v>
      </c>
      <c r="K121" s="8">
        <f t="shared" si="61"/>
        <v>500</v>
      </c>
      <c r="L121" s="40"/>
      <c r="M121" s="47">
        <f>IF(N113="Normo Slipestasjon",'Tellere og summer'!$A$8,IF(N113="Glamox",'Tellere og summer'!$A$18,IF(N113="Molde Kommune",'Tellere og summer'!$A$28,IF(N113="Rørlegger 1",'Tellere og summer'!$A$38,IF(N113="TietoEVRY",'Tellere og summer'!$A$48,IF(N113="Danielsen å i",'Tellere og summer'!$A$58,IF(N113="Panorama Turkeys",'Tellere og summer'!$A$68,IF(N113="Team Fuglset",'Tellere og summer'!$A$78,IF(N113="Istad Strikers",'Tellere og summer'!$A$88,IF(N113="Ytre Bowlinglag",'Tellere og summer'!$A$98,"NA"))))))))))</f>
        <v>0</v>
      </c>
      <c r="N121" s="8"/>
      <c r="O121" s="19"/>
      <c r="P121" s="8"/>
      <c r="Q121" s="10">
        <f t="shared" si="63"/>
        <v>0</v>
      </c>
      <c r="R121" s="27"/>
      <c r="S121" s="47">
        <f>IF(T113="Normo Slipestasjon",'Tellere og summer'!$A$8,IF(T113="Glamox",'Tellere og summer'!$A$18,IF(T113="Molde Kommune",'Tellere og summer'!$A$28,IF(T113="Rørlegger 1",'Tellere og summer'!$A$38,IF(T113="TietoEVRY",'Tellere og summer'!$A$48,IF(T113="Danielsen å i",'Tellere og summer'!$A$58,IF(T113="Panorama Turkeys",'Tellere og summer'!$A$68,IF(T113="Team Fuglset",'Tellere og summer'!$A$78,IF(T113="Istad Strikers",'Tellere og summer'!$A$88,IF(T113="Ytre Bowlinglag",'Tellere og summer'!$A$98,"NA"))))))))))</f>
        <v>0</v>
      </c>
      <c r="T121" s="8"/>
      <c r="U121" s="19"/>
      <c r="V121" s="8"/>
      <c r="W121" s="10">
        <f t="shared" si="64"/>
        <v>0</v>
      </c>
      <c r="X121" s="40"/>
      <c r="Y121" s="47" t="str">
        <f>IF(Z113="Normo Slipestasjon",'Tellere og summer'!$A$8,IF(Z113="Glamox",'Tellere og summer'!$A$18,IF(Z113="Molde Kommune",'Tellere og summer'!$A$28,IF(Z113="Rørlegger 1",'Tellere og summer'!$A$38,IF(Z113="TietoEVRY",'Tellere og summer'!$A$48,IF(Z113="Danielsen å i",'Tellere og summer'!$A$58,IF(Z113="Panorama Turkeys",'Tellere og summer'!$A$68,IF(Z113="Team Fuglset",'Tellere og summer'!$A$78,IF(Z113="Istad Strikers",'Tellere og summer'!$A$88,IF(Z113="Ytre Bowlinglag",'Tellere og summer'!$A$98,"NA"))))))))))</f>
        <v>Kjetil Oterholm</v>
      </c>
      <c r="Z121" s="8"/>
      <c r="AA121" s="19"/>
      <c r="AB121" s="8"/>
      <c r="AC121" s="10">
        <f t="shared" si="65"/>
        <v>0</v>
      </c>
      <c r="AD121" s="27"/>
      <c r="AE121" s="47" t="str">
        <f>IF(AF113="Normo Slipestasjon",'Tellere og summer'!$A$8,IF(AF113="Glamox",'Tellere og summer'!$A$18,IF(AF113="Molde Kommune",'Tellere og summer'!$A$28,IF(AF113="Rørlegger 1",'Tellere og summer'!$A$38,IF(AF113="TietoEVRY",'Tellere og summer'!$A$48,IF(AF113="Danielsen å i",'Tellere og summer'!$A$58,IF(AF113="Panorama Turkeys",'Tellere og summer'!$A$68,IF(AF113="Team Fuglset",'Tellere og summer'!$A$78,IF(AF113="Istad Strikers",'Tellere og summer'!$A$88,IF(AF113="Ytre Bowlinglag",'Tellere og summer'!$A$98,"NA"))))))))))</f>
        <v>Tonje og Joakim Risnes</v>
      </c>
      <c r="AF121" s="8"/>
      <c r="AG121" s="19"/>
      <c r="AH121" s="8"/>
      <c r="AI121" s="10">
        <f t="shared" si="66"/>
        <v>0</v>
      </c>
      <c r="AJ121" s="40"/>
      <c r="AK121" s="47">
        <f>IF(AL113="Normo Slipestasjon",'Tellere og summer'!$A$8,IF(AL113="Glamox",'Tellere og summer'!$A$18,IF(AL113="Molde Kommune",'Tellere og summer'!$A$28,IF(AL113="Rørlegger 1",'Tellere og summer'!$A$38,IF(AL113="TietoEVRY",'Tellere og summer'!$A$48,IF(AL113="Danielsen å i",'Tellere og summer'!$A$58,IF(AL113="Panorama Turkeys",'Tellere og summer'!$A$68,IF(AL113="Team Fuglset",'Tellere og summer'!$A$78,IF(AL113="Istad Strikers",'Tellere og summer'!$A$88,IF(AL113="Ytre Bowlinglag",'Tellere og summer'!$A$98,"NA"))))))))))</f>
        <v>0</v>
      </c>
      <c r="AL121" s="8"/>
      <c r="AM121" s="19"/>
      <c r="AN121" s="8"/>
      <c r="AO121" s="10">
        <f t="shared" si="67"/>
        <v>0</v>
      </c>
      <c r="AP121" s="27"/>
      <c r="AQ121" s="47">
        <f>IF(AR113="Normo Slipestasjon",'Tellere og summer'!$A$8,IF(AR113="Glamox",'Tellere og summer'!$A$18,IF(AR113="Molde Kommune",'Tellere og summer'!$A$28,IF(AR113="Rørlegger 1",'Tellere og summer'!$A$38,IF(AR113="TietoEVRY",'Tellere og summer'!$A$48,IF(AR113="Danielsen å i",'Tellere og summer'!$A$58,IF(AR113="Panorama Turkeys",'Tellere og summer'!$A$68,IF(AR113="Team Fuglset",'Tellere og summer'!$A$78,IF(AR113="Istad Strikers",'Tellere og summer'!$A$88,IF(AR113="Ytre Bowlinglag",'Tellere og summer'!$A$98,"NA"))))))))))</f>
        <v>0</v>
      </c>
      <c r="AR121" s="8"/>
      <c r="AS121" s="19"/>
      <c r="AT121" s="8"/>
      <c r="AU121" s="10">
        <f t="shared" si="68"/>
        <v>0</v>
      </c>
      <c r="AV121" s="40"/>
      <c r="AW121" s="47" t="str">
        <f>IF(AX113="Normo Slipestasjon",'Tellere og summer'!$A$8,IF(AX113="Glamox",'Tellere og summer'!$A$18,IF(AX113="Molde Kommune",'Tellere og summer'!$A$28,IF(AX113="Rørlegger 1",'Tellere og summer'!$A$38,IF(AX113="TietoEVRY",'Tellere og summer'!$A$48,IF(AX113="Danielsen å i",'Tellere og summer'!$A$58,IF(AX113="Panorama Turkeys",'Tellere og summer'!$A$68,IF(AX113="Team Fuglset",'Tellere og summer'!$A$78,IF(AX113="Istad Strikers",'Tellere og summer'!$A$88,IF(AX113="Ytre Bowlinglag",'Tellere og summer'!$A$98,"NA"))))))))))</f>
        <v>Stian Teistholmen</v>
      </c>
      <c r="AX121" s="8">
        <v>122</v>
      </c>
      <c r="AY121" s="19">
        <v>140</v>
      </c>
      <c r="AZ121" s="8">
        <v>107</v>
      </c>
      <c r="BA121" s="10">
        <f t="shared" si="69"/>
        <v>369</v>
      </c>
      <c r="BB121" s="27"/>
      <c r="BC121" s="47" t="str">
        <f>IF(BD113="Normo Slipestasjon",'Tellere og summer'!$A$8,IF(BD113="Glamox",'Tellere og summer'!$A$18,IF(BD113="Molde Kommune",'Tellere og summer'!$A$28,IF(BD113="Rørlegger 1",'Tellere og summer'!$A$38,IF(BD113="TietoEVRY",'Tellere og summer'!$A$48,IF(BD113="Danielsen å i",'Tellere og summer'!$A$58,IF(BD113="Panorama Turkeys",'Tellere og summer'!$A$68,IF(BD113="Team Fuglset",'Tellere og summer'!$A$78,IF(BD113="Istad Strikers",'Tellere og summer'!$A$88,IF(BD113="Ytre Bowlinglag",'Tellere og summer'!$A$98,"NA"))))))))))</f>
        <v>Morten Strøm</v>
      </c>
      <c r="BD121" s="8"/>
      <c r="BE121" s="19"/>
      <c r="BF121" s="8"/>
      <c r="BG121" s="10">
        <f t="shared" si="70"/>
        <v>0</v>
      </c>
    </row>
    <row r="122" spans="1:59">
      <c r="A122" s="47">
        <f>IF(B113="Normo Slipestasjon",'Tellere og summer'!$A$9,IF(B113="Glamox",'Tellere og summer'!$A$19,IF(B113="Molde Kommune",'Tellere og summer'!$A$29,IF(B113="Rørlegger 1",'Tellere og summer'!$A$39,IF(B113="TietoEVRY",'Tellere og summer'!$A$49,IF(B113="Danielsen å i",'Tellere og summer'!$A$59,IF(B113="Panorama Turkeys",'Tellere og summer'!$A$69,IF(B113="Team Fuglset",'Tellere og summer'!$A$79,IF(B113="Istad Strikers",'Tellere og summer'!$A$89,IF(B113="Ytre Bowlinglag",'Tellere og summer'!$A$99,"NA"))))))))))</f>
        <v>0</v>
      </c>
      <c r="B122" s="8"/>
      <c r="C122" s="19"/>
      <c r="D122" s="8"/>
      <c r="E122" s="10">
        <f t="shared" si="62"/>
        <v>0</v>
      </c>
      <c r="F122" s="27"/>
      <c r="G122" s="47">
        <f>IF(H113="Normo Slipestasjon",'Tellere og summer'!$A$9,IF(H113="Glamox",'Tellere og summer'!$A$19,IF(H113="Molde Kommune",'Tellere og summer'!$A$29,IF(H113="Rørlegger 1",'Tellere og summer'!$A$39,IF(H113="TietoEVRY",'Tellere og summer'!$A$49,IF(H113="Danielsen å i",'Tellere og summer'!$A$59,IF(H113="Panorama Turkeys",'Tellere og summer'!$A$69,IF(H113="Team Fuglset",'Tellere og summer'!$A$79,IF(H113="Istad Strikers",'Tellere og summer'!$A$89,IF(H113="Ytre Bowlinglag",'Tellere og summer'!$A$99,"NA"))))))))))</f>
        <v>0</v>
      </c>
      <c r="H122" s="8"/>
      <c r="I122" s="19"/>
      <c r="J122" s="9"/>
      <c r="K122" s="8"/>
      <c r="L122" s="40"/>
      <c r="M122" s="47">
        <f>IF(N113="Normo Slipestasjon",'Tellere og summer'!$A$9,IF(N113="Glamox",'Tellere og summer'!$A$19,IF(N113="Molde Kommune",'Tellere og summer'!$A$29,IF(N113="Rørlegger 1",'Tellere og summer'!$A$39,IF(N113="TietoEVRY",'Tellere og summer'!$A$49,IF(N113="Danielsen å i",'Tellere og summer'!$A$59,IF(N113="Panorama Turkeys",'Tellere og summer'!$A$69,IF(N113="Team Fuglset",'Tellere og summer'!$A$79,IF(N113="Istad Strikers",'Tellere og summer'!$A$89,IF(N113="Ytre Bowlinglag",'Tellere og summer'!$A$99,"NA"))))))))))</f>
        <v>0</v>
      </c>
      <c r="N122" s="8"/>
      <c r="O122" s="19"/>
      <c r="P122" s="8"/>
      <c r="Q122" s="10">
        <f t="shared" si="63"/>
        <v>0</v>
      </c>
      <c r="R122" s="27"/>
      <c r="S122" s="47">
        <f>IF(T113="Normo Slipestasjon",'Tellere og summer'!$A$9,IF(T113="Glamox",'Tellere og summer'!$A$19,IF(T113="Molde Kommune",'Tellere og summer'!$A$29,IF(T113="Rørlegger 1",'Tellere og summer'!$A$39,IF(T113="TietoEVRY",'Tellere og summer'!$A$49,IF(T113="Danielsen å i",'Tellere og summer'!$A$59,IF(T113="Panorama Turkeys",'Tellere og summer'!$A$69,IF(T113="Team Fuglset",'Tellere og summer'!$A$79,IF(T113="Istad Strikers",'Tellere og summer'!$A$89,IF(T113="Ytre Bowlinglag",'Tellere og summer'!$A$99,"NA"))))))))))</f>
        <v>0</v>
      </c>
      <c r="T122" s="8"/>
      <c r="U122" s="19"/>
      <c r="V122" s="8"/>
      <c r="W122" s="10">
        <f t="shared" si="64"/>
        <v>0</v>
      </c>
      <c r="X122" s="40"/>
      <c r="Y122" s="47" t="str">
        <f>IF(Z113="Normo Slipestasjon",'Tellere og summer'!$A$9,IF(Z113="Glamox",'Tellere og summer'!$A$19,IF(Z113="Molde Kommune",'Tellere og summer'!$A$29,IF(Z113="Rørlegger 1",'Tellere og summer'!$A$39,IF(Z113="TietoEVRY",'Tellere og summer'!$A$49,IF(Z113="Danielsen å i",'Tellere og summer'!$A$59,IF(Z113="Panorama Turkeys",'Tellere og summer'!$A$69,IF(Z113="Team Fuglset",'Tellere og summer'!$A$79,IF(Z113="Istad Strikers",'Tellere og summer'!$A$89,IF(Z113="Ytre Bowlinglag",'Tellere og summer'!$A$99,"NA"))))))))))</f>
        <v>Mohammed Abdalgoder</v>
      </c>
      <c r="Z122" s="8"/>
      <c r="AA122" s="19"/>
      <c r="AB122" s="8"/>
      <c r="AC122" s="10">
        <f t="shared" si="65"/>
        <v>0</v>
      </c>
      <c r="AD122" s="27"/>
      <c r="AE122" s="47" t="str">
        <f>IF(AF113="Normo Slipestasjon",'Tellere og summer'!$A$9,IF(AF113="Glamox",'Tellere og summer'!$A$19,IF(AF113="Molde Kommune",'Tellere og summer'!$A$29,IF(AF113="Rørlegger 1",'Tellere og summer'!$A$39,IF(AF113="TietoEVRY",'Tellere og summer'!$A$49,IF(AF113="Danielsen å i",'Tellere og summer'!$A$59,IF(AF113="Panorama Turkeys",'Tellere og summer'!$A$69,IF(AF113="Team Fuglset",'Tellere og summer'!$A$79,IF(AF113="Istad Strikers",'Tellere og summer'!$A$89,IF(AF113="Ytre Bowlinglag",'Tellere og summer'!$A$99,"NA"))))))))))</f>
        <v>Cato Holen og Mats Larsen</v>
      </c>
      <c r="AF122" s="8">
        <v>118</v>
      </c>
      <c r="AG122" s="19">
        <v>124</v>
      </c>
      <c r="AH122" s="8">
        <v>92</v>
      </c>
      <c r="AI122" s="10">
        <f t="shared" si="66"/>
        <v>334</v>
      </c>
      <c r="AJ122" s="40"/>
      <c r="AK122" s="47">
        <f>IF(AL113="Normo Slipestasjon",'Tellere og summer'!$A$9,IF(AL113="Glamox",'Tellere og summer'!$A$19,IF(AL113="Molde Kommune",'Tellere og summer'!$A$29,IF(AL113="Rørlegger 1",'Tellere og summer'!$A$39,IF(AL113="TietoEVRY",'Tellere og summer'!$A$49,IF(AL113="Danielsen å i",'Tellere og summer'!$A$59,IF(AL113="Panorama Turkeys",'Tellere og summer'!$A$69,IF(AL113="Team Fuglset",'Tellere og summer'!$A$79,IF(AL113="Istad Strikers",'Tellere og summer'!$A$89,IF(AL113="Ytre Bowlinglag",'Tellere og summer'!$A$99,"NA"))))))))))</f>
        <v>0</v>
      </c>
      <c r="AL122" s="8"/>
      <c r="AM122" s="19"/>
      <c r="AN122" s="8"/>
      <c r="AO122" s="10">
        <f t="shared" si="67"/>
        <v>0</v>
      </c>
      <c r="AP122" s="27"/>
      <c r="AQ122" s="47">
        <f>IF(AR113="Normo Slipestasjon",'Tellere og summer'!$A$9,IF(AR113="Glamox",'Tellere og summer'!$A$19,IF(AR113="Molde Kommune",'Tellere og summer'!$A$29,IF(AR113="Rørlegger 1",'Tellere og summer'!$A$39,IF(AR113="TietoEVRY",'Tellere og summer'!$A$49,IF(AR113="Danielsen å i",'Tellere og summer'!$A$59,IF(AR113="Panorama Turkeys",'Tellere og summer'!$A$69,IF(AR113="Team Fuglset",'Tellere og summer'!$A$79,IF(AR113="Istad Strikers",'Tellere og summer'!$A$89,IF(AR113="Ytre Bowlinglag",'Tellere og summer'!$A$99,"NA"))))))))))</f>
        <v>0</v>
      </c>
      <c r="AR122" s="8"/>
      <c r="AS122" s="19"/>
      <c r="AT122" s="8"/>
      <c r="AU122" s="10">
        <f t="shared" si="68"/>
        <v>0</v>
      </c>
      <c r="AV122" s="40"/>
      <c r="AW122" s="47" t="str">
        <f>IF(AX113="Normo Slipestasjon",'Tellere og summer'!$A$9,IF(AX113="Glamox",'Tellere og summer'!$A$19,IF(AX113="Molde Kommune",'Tellere og summer'!$A$29,IF(AX113="Rørlegger 1",'Tellere og summer'!$A$39,IF(AX113="TietoEVRY",'Tellere og summer'!$A$49,IF(AX113="Danielsen å i",'Tellere og summer'!$A$59,IF(AX113="Panorama Turkeys",'Tellere og summer'!$A$69,IF(AX113="Team Fuglset",'Tellere og summer'!$A$79,IF(AX113="Istad Strikers",'Tellere og summer'!$A$89,IF(AX113="Ytre Bowlinglag",'Tellere og summer'!$A$99,"NA"))))))))))</f>
        <v>For mange spillere</v>
      </c>
      <c r="AX122" s="8"/>
      <c r="AY122" s="19"/>
      <c r="AZ122" s="8"/>
      <c r="BA122" s="10">
        <f t="shared" si="69"/>
        <v>0</v>
      </c>
      <c r="BB122" s="27"/>
      <c r="BC122" s="47" t="str">
        <f>IF(BD113="Normo Slipestasjon",'Tellere og summer'!$A$9,IF(BD113="Glamox",'Tellere og summer'!$A$19,IF(BD113="Molde Kommune",'Tellere og summer'!$A$29,IF(BD113="Rørlegger 1",'Tellere og summer'!$A$39,IF(BD113="TietoEVRY",'Tellere og summer'!$A$49,IF(BD113="Danielsen å i",'Tellere og summer'!$A$59,IF(BD113="Panorama Turkeys",'Tellere og summer'!$A$69,IF(BD113="Team Fuglset",'Tellere og summer'!$A$79,IF(BD113="Istad Strikers",'Tellere og summer'!$A$89,IF(BD113="Ytre Bowlinglag",'Tellere og summer'!$A$99,"NA"))))))))))</f>
        <v>Simen K. Roaldsøy</v>
      </c>
      <c r="BD122" s="8"/>
      <c r="BE122" s="19"/>
      <c r="BF122" s="8"/>
      <c r="BG122" s="10">
        <f t="shared" si="70"/>
        <v>0</v>
      </c>
    </row>
    <row r="123" spans="1:59" ht="22" thickBot="1">
      <c r="A123" s="23" t="s">
        <v>9</v>
      </c>
      <c r="B123" s="11">
        <f>HCP!$F$2</f>
        <v>132</v>
      </c>
      <c r="C123" s="11">
        <f>HCP!$F$2</f>
        <v>132</v>
      </c>
      <c r="D123" s="11">
        <f>HCP!$F$2</f>
        <v>132</v>
      </c>
      <c r="E123" s="13">
        <f t="shared" si="62"/>
        <v>396</v>
      </c>
      <c r="F123" s="27"/>
      <c r="G123" s="23" t="s">
        <v>9</v>
      </c>
      <c r="H123" s="11">
        <f>HCP!$F$16</f>
        <v>96</v>
      </c>
      <c r="I123" s="11">
        <f>HCP!$F$16</f>
        <v>96</v>
      </c>
      <c r="J123" s="11">
        <f>HCP!$F$16</f>
        <v>96</v>
      </c>
      <c r="K123" s="13">
        <f t="shared" ref="K123" si="71">SUM(H123:J123)</f>
        <v>288</v>
      </c>
      <c r="L123" s="40"/>
      <c r="M123" s="23" t="s">
        <v>9</v>
      </c>
      <c r="N123" s="11">
        <f>HCP!$F$4</f>
        <v>0</v>
      </c>
      <c r="O123" s="11">
        <f>HCP!$F$4</f>
        <v>0</v>
      </c>
      <c r="P123" s="11">
        <f>HCP!$F$4</f>
        <v>0</v>
      </c>
      <c r="Q123" s="13">
        <f t="shared" si="63"/>
        <v>0</v>
      </c>
      <c r="R123" s="27"/>
      <c r="S123" s="23" t="s">
        <v>9</v>
      </c>
      <c r="T123" s="11">
        <f>HCP!$F$20</f>
        <v>84</v>
      </c>
      <c r="U123" s="11">
        <f>HCP!$F$20</f>
        <v>84</v>
      </c>
      <c r="V123" s="11">
        <f>HCP!$F$20</f>
        <v>84</v>
      </c>
      <c r="W123" s="13">
        <f t="shared" si="64"/>
        <v>252</v>
      </c>
      <c r="X123" s="40"/>
      <c r="Y123" s="23" t="s">
        <v>9</v>
      </c>
      <c r="Z123" s="11">
        <f>HCP!$F$10</f>
        <v>123</v>
      </c>
      <c r="AA123" s="11">
        <f>HCP!$F$10</f>
        <v>123</v>
      </c>
      <c r="AB123" s="11">
        <f>HCP!$F$10</f>
        <v>123</v>
      </c>
      <c r="AC123" s="13">
        <f t="shared" si="65"/>
        <v>369</v>
      </c>
      <c r="AD123" s="27"/>
      <c r="AE123" s="23" t="s">
        <v>9</v>
      </c>
      <c r="AF123" s="11">
        <f>HCP!$F$18</f>
        <v>135</v>
      </c>
      <c r="AG123" s="11">
        <f>HCP!$F$18</f>
        <v>135</v>
      </c>
      <c r="AH123" s="11">
        <f>HCP!$F$18</f>
        <v>135</v>
      </c>
      <c r="AI123" s="13">
        <f t="shared" si="66"/>
        <v>405</v>
      </c>
      <c r="AJ123" s="40"/>
      <c r="AK123" s="23" t="s">
        <v>9</v>
      </c>
      <c r="AL123" s="11">
        <f>HCP!$F$6</f>
        <v>93</v>
      </c>
      <c r="AM123" s="11">
        <f>HCP!$F$6</f>
        <v>93</v>
      </c>
      <c r="AN123" s="11">
        <f>HCP!$F$6</f>
        <v>93</v>
      </c>
      <c r="AO123" s="13">
        <f t="shared" si="67"/>
        <v>279</v>
      </c>
      <c r="AP123" s="27"/>
      <c r="AQ123" s="23" t="s">
        <v>9</v>
      </c>
      <c r="AR123" s="11">
        <f>HCP!$F$12</f>
        <v>21</v>
      </c>
      <c r="AS123" s="11">
        <f>HCP!$F$12</f>
        <v>21</v>
      </c>
      <c r="AT123" s="11">
        <f>HCP!$F$12</f>
        <v>21</v>
      </c>
      <c r="AU123" s="13">
        <f t="shared" si="68"/>
        <v>63</v>
      </c>
      <c r="AV123" s="40"/>
      <c r="AW123" s="23" t="s">
        <v>9</v>
      </c>
      <c r="AX123" s="11">
        <f>HCP!$F$8</f>
        <v>123</v>
      </c>
      <c r="AY123" s="11">
        <f>HCP!$F$8</f>
        <v>123</v>
      </c>
      <c r="AZ123" s="11">
        <f>HCP!$F$8</f>
        <v>123</v>
      </c>
      <c r="BA123" s="13">
        <f t="shared" si="69"/>
        <v>369</v>
      </c>
      <c r="BB123" s="27"/>
      <c r="BC123" s="23" t="s">
        <v>9</v>
      </c>
      <c r="BD123" s="11">
        <f>HCP!$F$14</f>
        <v>132</v>
      </c>
      <c r="BE123" s="11">
        <f>HCP!$F$14</f>
        <v>132</v>
      </c>
      <c r="BF123" s="11">
        <f>HCP!$F$14</f>
        <v>132</v>
      </c>
      <c r="BG123" s="13">
        <f t="shared" si="70"/>
        <v>396</v>
      </c>
    </row>
    <row r="124" spans="1:59" ht="16" thickBot="1">
      <c r="A124" s="45" t="s">
        <v>7</v>
      </c>
      <c r="B124" s="14">
        <f>SUM(B116:B123)</f>
        <v>470</v>
      </c>
      <c r="C124" s="14">
        <f>SUM(C116:C123)</f>
        <v>461</v>
      </c>
      <c r="D124" s="14">
        <f>SUM(D116:D123)</f>
        <v>498</v>
      </c>
      <c r="E124" s="14">
        <f>SUM(B124:D124)</f>
        <v>1429</v>
      </c>
      <c r="F124" s="27"/>
      <c r="G124" s="27"/>
      <c r="H124" s="14">
        <f>SUM(H116:H123)</f>
        <v>603</v>
      </c>
      <c r="I124" s="14">
        <f>SUM(I116:I123)</f>
        <v>582</v>
      </c>
      <c r="J124" s="14">
        <f>SUM(J116:J123)</f>
        <v>520</v>
      </c>
      <c r="K124" s="14">
        <f>SUM(H124:J124)</f>
        <v>1705</v>
      </c>
      <c r="L124" s="40"/>
      <c r="M124" s="36"/>
      <c r="N124" s="14">
        <f>SUM(N116:N123)</f>
        <v>493</v>
      </c>
      <c r="O124" s="14">
        <f>SUM(O116:O123)</f>
        <v>549</v>
      </c>
      <c r="P124" s="14">
        <f>SUM(P116:P123)</f>
        <v>457</v>
      </c>
      <c r="Q124" s="14">
        <f>SUM(N124:P124)</f>
        <v>1499</v>
      </c>
      <c r="R124" s="27"/>
      <c r="S124" s="27"/>
      <c r="T124" s="14">
        <f>SUM(T116:T123)</f>
        <v>523</v>
      </c>
      <c r="U124" s="14">
        <f>SUM(U116:U123)</f>
        <v>549</v>
      </c>
      <c r="V124" s="14">
        <f>SUM(V116:V123)</f>
        <v>577</v>
      </c>
      <c r="W124" s="14">
        <f>SUM(T124:V124)</f>
        <v>1649</v>
      </c>
      <c r="X124" s="40"/>
      <c r="Y124" s="36"/>
      <c r="Z124" s="14">
        <f>SUM(Z116:Z123)</f>
        <v>123</v>
      </c>
      <c r="AA124" s="14">
        <f>SUM(AA116:AA123)</f>
        <v>123</v>
      </c>
      <c r="AB124" s="14">
        <f>SUM(AB116:AB123)</f>
        <v>123</v>
      </c>
      <c r="AC124" s="14">
        <f>SUM(Z124:AB124)</f>
        <v>369</v>
      </c>
      <c r="AD124" s="27"/>
      <c r="AE124" s="27"/>
      <c r="AF124" s="14">
        <f>SUM(AF116:AF123)</f>
        <v>496</v>
      </c>
      <c r="AG124" s="14">
        <f>SUM(AG116:AG123)</f>
        <v>509</v>
      </c>
      <c r="AH124" s="14">
        <f>SUM(AH116:AH123)</f>
        <v>504</v>
      </c>
      <c r="AI124" s="14">
        <f>SUM(AF124:AH124)</f>
        <v>1509</v>
      </c>
      <c r="AJ124" s="40"/>
      <c r="AK124" s="36"/>
      <c r="AL124" s="14">
        <f>SUM(AL116:AL123)</f>
        <v>535</v>
      </c>
      <c r="AM124" s="14">
        <f>SUM(AM116:AM123)</f>
        <v>456</v>
      </c>
      <c r="AN124" s="14">
        <f>SUM(AN116:AN123)</f>
        <v>529</v>
      </c>
      <c r="AO124" s="14">
        <f>SUM(AL124:AN124)</f>
        <v>1520</v>
      </c>
      <c r="AP124" s="27"/>
      <c r="AQ124" s="27"/>
      <c r="AR124" s="14">
        <f>SUM(AR116:AR123)</f>
        <v>554</v>
      </c>
      <c r="AS124" s="14">
        <f>SUM(AS116:AS123)</f>
        <v>611</v>
      </c>
      <c r="AT124" s="14">
        <f>SUM(AT116:AT123)</f>
        <v>514</v>
      </c>
      <c r="AU124" s="14">
        <f>SUM(AR124:AT124)</f>
        <v>1679</v>
      </c>
      <c r="AV124" s="40"/>
      <c r="AW124" s="36"/>
      <c r="AX124" s="14">
        <f>SUM(AX116:AX123)</f>
        <v>574</v>
      </c>
      <c r="AY124" s="14">
        <f>SUM(AY116:AY123)</f>
        <v>546</v>
      </c>
      <c r="AZ124" s="14">
        <f>SUM(AZ116:AZ123)</f>
        <v>465</v>
      </c>
      <c r="BA124" s="14">
        <f>SUM(AX124:AZ124)</f>
        <v>1585</v>
      </c>
      <c r="BB124" s="27"/>
      <c r="BC124" s="27"/>
      <c r="BD124" s="14">
        <f>SUM(BD116:BD123)</f>
        <v>513</v>
      </c>
      <c r="BE124" s="14">
        <f>SUM(BE116:BE123)</f>
        <v>574</v>
      </c>
      <c r="BF124" s="14">
        <f>SUM(BF116:BF123)</f>
        <v>594</v>
      </c>
      <c r="BG124" s="14">
        <f>SUM(BD124:BF124)</f>
        <v>1681</v>
      </c>
    </row>
    <row r="125" spans="1:59" s="25" customFormat="1" ht="16" thickBot="1">
      <c r="A125" s="45" t="s">
        <v>77</v>
      </c>
      <c r="B125" s="214">
        <f>IF(E124-E123=0,"0",IF(B124&gt;H124,1,IF(B124=H124,"0,5",0)))</f>
        <v>0</v>
      </c>
      <c r="C125" s="214">
        <f>IF(E124-E123=0,"0",IF(C124&gt;I124,1,IF(C124=I124,"0,5",0)))</f>
        <v>0</v>
      </c>
      <c r="D125" s="214">
        <f>IF(E124-E123=0,"0",IF(D124&gt;J124,1,IF(D124=J124,"0,5",0)))</f>
        <v>0</v>
      </c>
      <c r="E125" s="214">
        <f>IF(E124-E123=0,"0",IF(E124&gt;K124,1,IF(E124=K124,"0,5",0)))</f>
        <v>0</v>
      </c>
      <c r="F125" s="27"/>
      <c r="G125" s="27"/>
      <c r="H125" s="214">
        <f>IF(K124-K123=0,"0",IF(H124&gt;B124,1,IF(H124=B124,"0,5",0)))</f>
        <v>1</v>
      </c>
      <c r="I125" s="214">
        <f>IF(K124-K123=0,"0",IF(I124&gt;C124,1,IF(I124=C124,"0,5",0)))</f>
        <v>1</v>
      </c>
      <c r="J125" s="214">
        <f>IF(K124-K123=0,"0",IF(J124&gt;D124,1,IF(J124=D124,"0,5",0)))</f>
        <v>1</v>
      </c>
      <c r="K125" s="214">
        <f>IF(K124-K123=0,"0",IF(K124&gt;E124,1,IF(K124=E124,"0,5",0)))</f>
        <v>1</v>
      </c>
      <c r="L125" s="40"/>
      <c r="M125" s="36"/>
      <c r="N125" s="214">
        <f>IF(Q124-Q123=0,"0",IF(N124&gt;T124,1,IF(N124=T124,"0,5",0)))</f>
        <v>0</v>
      </c>
      <c r="O125" s="214" t="str">
        <f>IF(Q124-Q123=0,"0",IF(O124&gt;U124,1,IF(O124=U124,"0,5",0)))</f>
        <v>0,5</v>
      </c>
      <c r="P125" s="214">
        <f>IF(Q124-Q123=0,"0",IF(P124&gt;V124,1,IF(P124=V124,"0,5",0)))</f>
        <v>0</v>
      </c>
      <c r="Q125" s="214">
        <f>IF(Q124-Q123=0,"0",IF(Q124&gt;W124,1,IF(Q124=W124,"0,5",0)))</f>
        <v>0</v>
      </c>
      <c r="R125" s="27"/>
      <c r="S125" s="27"/>
      <c r="T125" s="214">
        <f>IF(W124-W123=0,"0",IF(T124&gt;N124,1,IF(T124=N124,"0,5",0)))</f>
        <v>1</v>
      </c>
      <c r="U125" s="214" t="str">
        <f>IF(W124-W123=0,"0",IF(U124&gt;O124,1,IF(U124=O124,"0,5",0)))</f>
        <v>0,5</v>
      </c>
      <c r="V125" s="214">
        <f>IF(W124-W123=0,"0",IF(V124&gt;P124,1,IF(V124=P124,"0,5",0)))</f>
        <v>1</v>
      </c>
      <c r="W125" s="214">
        <f>IF(W124-W123=0,"0",IF(W124&gt;Q124,1,IF(W124=Q124,"0,5",0)))</f>
        <v>1</v>
      </c>
      <c r="X125" s="40"/>
      <c r="Y125" s="36"/>
      <c r="Z125" s="214" t="str">
        <f>IF(AC124-AC123=0,"0",IF(Z124&gt;AF124,1,IF(Z124=AF124,"0,5",0)))</f>
        <v>0</v>
      </c>
      <c r="AA125" s="214" t="str">
        <f>IF(AC124-AC123=0,"0",IF(AA124&gt;AG124,1,IF(AA124=AG124,"0,5",0)))</f>
        <v>0</v>
      </c>
      <c r="AB125" s="214" t="str">
        <f>IF(AC124-AC123=0,"0",IF(AB124&gt;AH124,1,IF(AB124=AH124,"0,5",0)))</f>
        <v>0</v>
      </c>
      <c r="AC125" s="214" t="str">
        <f>IF(AC124-AC123=0,"0",IF(AC124&gt;AI124,1,IF(AC124=AI124,"0,5",0)))</f>
        <v>0</v>
      </c>
      <c r="AD125" s="27"/>
      <c r="AE125" s="27"/>
      <c r="AF125" s="214">
        <f>IF(AI124-AI123=0,"0",IF(AF124&gt;Z124,1,IF(AF124=Z124,"0,5",0)))</f>
        <v>1</v>
      </c>
      <c r="AG125" s="214">
        <f>IF(AI124-AI123=0,"0",IF(AG124&gt;AA124,1,IF(AG124=AA124,"0,5",0)))</f>
        <v>1</v>
      </c>
      <c r="AH125" s="214">
        <f>IF(AI124-AI123=0,"0",IF(AH124&gt;AB124,1,IF(AH124=AB124,"0,5",0)))</f>
        <v>1</v>
      </c>
      <c r="AI125" s="214">
        <f>IF(AI124-AI123=0,"0",IF(AI124&gt;AC124,1,IF(AI124=AC124,"0,5",0)))</f>
        <v>1</v>
      </c>
      <c r="AJ125" s="40"/>
      <c r="AK125" s="36"/>
      <c r="AL125" s="214">
        <f>IF(AO124-AO123=0,"0",IF(AL124&gt;AR124,1,IF(AL124=AR124,"0,5",0)))</f>
        <v>0</v>
      </c>
      <c r="AM125" s="214">
        <f>IF(AO124-AO123=0,"0",IF(AM124&gt;AS124,1,IF(AM124=AS124,"0,5",0)))</f>
        <v>0</v>
      </c>
      <c r="AN125" s="214">
        <f>IF(AO124-AO123=0,"0",IF(AN124&gt;AT124,1,IF(AN124=AT124,"0,5",0)))</f>
        <v>1</v>
      </c>
      <c r="AO125" s="214">
        <f>IF(AO124-AO123=0,"0",IF(AO124&gt;AU124,1,IF(AO124=AU124,"0,5",0)))</f>
        <v>0</v>
      </c>
      <c r="AP125" s="27"/>
      <c r="AQ125" s="27"/>
      <c r="AR125" s="214">
        <f>IF(AU124-AU123=0,"0",IF(AR124&gt;AL124,1,IF(AR124=AL124,"0,5",0)))</f>
        <v>1</v>
      </c>
      <c r="AS125" s="214">
        <f>IF(AU124-AU123=0,"0",IF(AS124&gt;AM124,1,IF(AS124=AM124,"0,5",0)))</f>
        <v>1</v>
      </c>
      <c r="AT125" s="214">
        <f>IF(AU124-AU123=0,"0",IF(AT124&gt;AN124,1,IF(AT124=AN124,"0,5",0)))</f>
        <v>0</v>
      </c>
      <c r="AU125" s="214">
        <f>IF(AU124-AU123=0,"0",IF(AU124&gt;AO124,1,IF(AU124=AO124,"0,5",0)))</f>
        <v>1</v>
      </c>
      <c r="AV125" s="40"/>
      <c r="AW125" s="36"/>
      <c r="AX125" s="214">
        <f>IF(BA124-BA123=0,"0",IF(AX124&gt;BD124,1,IF(AX124=BD124,"0,5",0)))</f>
        <v>1</v>
      </c>
      <c r="AY125" s="214">
        <f>IF(BA124-BA123=0,"0",IF(AY124&gt;BE124,1,IF(AY124=BE124,"0,5",0)))</f>
        <v>0</v>
      </c>
      <c r="AZ125" s="214">
        <f>IF(BA124-BA123=0,"0",IF(AZ124&gt;BF124,1,IF(AZ124=BF124,"0,5",0)))</f>
        <v>0</v>
      </c>
      <c r="BA125" s="214">
        <f>IF(BA124-BA123=0,"0",IF(BA124&gt;BG124,1,IF(BA124=BG124,"0,5",0)))</f>
        <v>0</v>
      </c>
      <c r="BB125" s="27"/>
      <c r="BC125" s="27"/>
      <c r="BD125" s="214">
        <f>IF(BG124-BG123=0,"0",IF(BD124&gt;AX124,1,IF(BD124=AX124,"0,5",0)))</f>
        <v>0</v>
      </c>
      <c r="BE125" s="214">
        <f>IF(BG124-BG123=0,"0",IF(BE124&gt;AY124,1,IF(BE124=AY124,"0,5",0)))</f>
        <v>1</v>
      </c>
      <c r="BF125" s="214">
        <f>IF(BG124-BG123=0,"0",IF(BF124&gt;AZ124,1,IF(BF124=AZ124,"0,5",0)))</f>
        <v>1</v>
      </c>
      <c r="BG125" s="214">
        <f>IF(BG124-BG123=0,"0",IF(BG124&gt;BA124,1,IF(BG124=BA124,"0,5",0)))</f>
        <v>1</v>
      </c>
    </row>
    <row r="126" spans="1:59" s="25" customFormat="1" ht="21" thickBot="1">
      <c r="A126" s="15"/>
      <c r="B126" s="37"/>
      <c r="C126" s="37"/>
      <c r="D126" s="16" t="s">
        <v>10</v>
      </c>
      <c r="E126" s="46">
        <f>B125+C125+D125+E125</f>
        <v>0</v>
      </c>
      <c r="F126" s="37"/>
      <c r="G126" s="37"/>
      <c r="H126" s="37"/>
      <c r="I126" s="37"/>
      <c r="J126" s="16" t="s">
        <v>10</v>
      </c>
      <c r="K126" s="46">
        <f>H125+I125+J125+K125</f>
        <v>4</v>
      </c>
      <c r="L126" s="41"/>
      <c r="M126" s="15"/>
      <c r="N126" s="37"/>
      <c r="O126" s="37"/>
      <c r="P126" s="16" t="s">
        <v>10</v>
      </c>
      <c r="Q126" s="46">
        <f>N125+O125+P125+Q125</f>
        <v>0.5</v>
      </c>
      <c r="R126" s="37"/>
      <c r="S126" s="37"/>
      <c r="T126" s="37"/>
      <c r="U126" s="37"/>
      <c r="V126" s="16" t="s">
        <v>10</v>
      </c>
      <c r="W126" s="46">
        <f>T125+U125+V125+W125</f>
        <v>3.5</v>
      </c>
      <c r="X126" s="41"/>
      <c r="Y126" s="15"/>
      <c r="Z126" s="37"/>
      <c r="AA126" s="37"/>
      <c r="AB126" s="16" t="s">
        <v>10</v>
      </c>
      <c r="AC126" s="46">
        <f>Z125+AA125+AB125+AC125</f>
        <v>0</v>
      </c>
      <c r="AD126" s="37"/>
      <c r="AE126" s="37"/>
      <c r="AF126" s="37"/>
      <c r="AG126" s="37"/>
      <c r="AH126" s="16" t="s">
        <v>10</v>
      </c>
      <c r="AI126" s="46">
        <f>AF125+AG125+AH125+AI125</f>
        <v>4</v>
      </c>
      <c r="AJ126" s="41"/>
      <c r="AK126" s="15"/>
      <c r="AL126" s="37"/>
      <c r="AM126" s="37"/>
      <c r="AN126" s="16" t="s">
        <v>10</v>
      </c>
      <c r="AO126" s="46">
        <f>AL125+AM125+AN125+AO125</f>
        <v>1</v>
      </c>
      <c r="AP126" s="37"/>
      <c r="AQ126" s="37"/>
      <c r="AR126" s="37"/>
      <c r="AS126" s="37"/>
      <c r="AT126" s="16" t="s">
        <v>10</v>
      </c>
      <c r="AU126" s="46">
        <f>SUM(AR125:AU125)</f>
        <v>3</v>
      </c>
      <c r="AV126" s="41"/>
      <c r="AW126" s="15"/>
      <c r="AX126" s="37"/>
      <c r="AY126" s="37"/>
      <c r="AZ126" s="16" t="s">
        <v>10</v>
      </c>
      <c r="BA126" s="46">
        <f>AX125+AY125+AZ125+BA125</f>
        <v>1</v>
      </c>
      <c r="BB126" s="37"/>
      <c r="BC126" s="37"/>
      <c r="BD126" s="37"/>
      <c r="BE126" s="37"/>
      <c r="BF126" s="16" t="s">
        <v>10</v>
      </c>
      <c r="BG126" s="46">
        <f>BD125+BE125+BF125+BG125</f>
        <v>3</v>
      </c>
    </row>
    <row r="127" spans="1:59" s="25" customFormat="1" ht="16" thickBot="1">
      <c r="D127" s="44" t="s">
        <v>268</v>
      </c>
      <c r="E127" s="44" t="str">
        <f>IF(E124-E123=0,"IS",IF(E126&gt;K126,"S",IF(E126&lt;K126,"T",IF(E126=K126,"U","0"))))</f>
        <v>T</v>
      </c>
      <c r="J127" s="44" t="s">
        <v>268</v>
      </c>
      <c r="K127" s="44" t="str">
        <f>IF(K124-K123=0,"IS",IF(K126&gt;E126,"S",IF(K126&lt;E126,"T",IF(K126=E126,"U","0"))))</f>
        <v>S</v>
      </c>
      <c r="P127" s="44" t="s">
        <v>268</v>
      </c>
      <c r="Q127" s="44" t="str">
        <f>IF(Q124-Q123=0,"IS",IF(Q126&gt;W126,"S",IF(Q126&lt;W126,"T",IF(Q126=W126,"U","0"))))</f>
        <v>T</v>
      </c>
      <c r="V127" s="44" t="s">
        <v>268</v>
      </c>
      <c r="W127" s="44" t="str">
        <f>IF(W124-W123=0,"IS",IF(W126&gt;Q126,"S",IF(W126&lt;Q126,"T",IF(W126=Q126,"U","0"))))</f>
        <v>S</v>
      </c>
      <c r="AB127" s="44" t="s">
        <v>268</v>
      </c>
      <c r="AC127" s="44" t="str">
        <f>IF(AC124-AC123=0,"IS",IF(AC126&gt;AI126,"S",IF(AC126&lt;AI126,"T",IF(AC126=AI126,"U","0"))))</f>
        <v>IS</v>
      </c>
      <c r="AH127" s="44" t="s">
        <v>268</v>
      </c>
      <c r="AI127" s="44" t="str">
        <f>IF(AI124-AI123=0,"IS",IF(AI126&gt;AC126,"S",IF(AI126&lt;AC126,"T",IF(AI126=AC126,"U","0"))))</f>
        <v>S</v>
      </c>
      <c r="AN127" s="44" t="s">
        <v>268</v>
      </c>
      <c r="AO127" s="44" t="str">
        <f>IF(AO124-AO123=0,"IS",IF(AO126&gt;AU126,"S",IF(AO126&lt;AU126,"T",IF(AO126=AU126,"U","0"))))</f>
        <v>T</v>
      </c>
      <c r="AT127" s="44" t="s">
        <v>268</v>
      </c>
      <c r="AU127" s="44" t="str">
        <f>IF(AU124-AU123=0,"IS",IF(AU126&gt;AO126,"S",IF(AU126&lt;AO126,"T",IF(AU126=AO126,"U","0"))))</f>
        <v>S</v>
      </c>
      <c r="AZ127" s="44" t="s">
        <v>268</v>
      </c>
      <c r="BA127" s="44" t="str">
        <f>IF(BA124-BA123=0,"IS",IF(BA126&gt;BG126,"S",IF(BA126&lt;BG126,"T",IF(BA126=BG126,"U","0"))))</f>
        <v>T</v>
      </c>
      <c r="BF127" s="44" t="s">
        <v>268</v>
      </c>
      <c r="BG127" s="44" t="str">
        <f>IF(BG124-BG123=0,"IS",IF(BG126&gt;BA126,"S",IF(BG126&lt;BA126,"T",IF(BG126=BA126,"U","0"))))</f>
        <v>S</v>
      </c>
    </row>
    <row r="128" spans="1:59" ht="16" thickBot="1"/>
    <row r="129" spans="1:59" ht="27" thickBot="1">
      <c r="A129" s="38" t="s">
        <v>121</v>
      </c>
      <c r="B129" s="39"/>
      <c r="C129" s="39"/>
      <c r="D129" s="39"/>
      <c r="E129" s="39"/>
      <c r="F129" s="39"/>
      <c r="G129" s="39"/>
      <c r="H129" s="39"/>
      <c r="I129" s="39"/>
      <c r="J129" s="39"/>
      <c r="K129" s="39"/>
      <c r="L129" s="39"/>
      <c r="M129" s="39"/>
      <c r="N129" s="39"/>
      <c r="O129" s="39"/>
      <c r="P129" s="39"/>
      <c r="Q129" s="39"/>
      <c r="R129" s="39"/>
      <c r="S129" s="39"/>
      <c r="T129" s="39"/>
      <c r="U129" s="39"/>
      <c r="V129" s="39"/>
      <c r="W129" s="39"/>
      <c r="X129" s="39"/>
      <c r="Y129" s="39"/>
      <c r="Z129" s="39"/>
      <c r="AA129" s="39"/>
      <c r="AB129" s="39"/>
      <c r="AC129" s="39"/>
      <c r="AD129" s="39"/>
      <c r="AE129" s="39"/>
      <c r="AF129" s="39"/>
      <c r="AG129" s="39"/>
      <c r="AH129" s="39"/>
      <c r="AI129" s="39"/>
      <c r="AJ129" s="39"/>
      <c r="AK129" s="39"/>
      <c r="AL129" s="39"/>
      <c r="AM129" s="39"/>
      <c r="AN129" s="39"/>
      <c r="AO129" s="39"/>
      <c r="AP129" s="39"/>
      <c r="AQ129" s="39"/>
      <c r="AR129" s="39"/>
      <c r="AS129" s="39"/>
      <c r="AT129" s="39"/>
      <c r="AU129" s="39"/>
      <c r="AV129" s="39"/>
      <c r="AW129" s="39"/>
      <c r="AX129" s="39"/>
      <c r="AY129" s="39"/>
      <c r="AZ129" s="39"/>
      <c r="BA129" s="39"/>
      <c r="BB129" s="39"/>
      <c r="BC129" s="39"/>
      <c r="BD129" s="39"/>
      <c r="BE129" s="39"/>
      <c r="BF129" s="39"/>
      <c r="BG129" s="42"/>
    </row>
    <row r="130" spans="1:59" ht="21">
      <c r="A130" s="24" t="s">
        <v>122</v>
      </c>
      <c r="B130" s="31"/>
      <c r="C130" s="31"/>
      <c r="D130" s="31"/>
      <c r="E130" s="31"/>
      <c r="F130" s="31"/>
      <c r="G130" s="31"/>
      <c r="H130" s="31"/>
      <c r="I130" s="31"/>
      <c r="J130" s="31"/>
      <c r="K130" s="32"/>
      <c r="L130" s="40"/>
      <c r="M130" s="24" t="s">
        <v>123</v>
      </c>
      <c r="N130" s="31"/>
      <c r="O130" s="31"/>
      <c r="P130" s="31"/>
      <c r="Q130" s="31"/>
      <c r="R130" s="31"/>
      <c r="S130" s="31"/>
      <c r="T130" s="31"/>
      <c r="U130" s="31"/>
      <c r="V130" s="31"/>
      <c r="W130" s="32"/>
      <c r="X130" s="40"/>
      <c r="Y130" s="24" t="s">
        <v>124</v>
      </c>
      <c r="Z130" s="31"/>
      <c r="AA130" s="31"/>
      <c r="AB130" s="31"/>
      <c r="AC130" s="31"/>
      <c r="AD130" s="31"/>
      <c r="AE130" s="31"/>
      <c r="AF130" s="31"/>
      <c r="AG130" s="31"/>
      <c r="AH130" s="31"/>
      <c r="AI130" s="32"/>
      <c r="AJ130" s="40"/>
      <c r="AK130" s="24" t="s">
        <v>125</v>
      </c>
      <c r="AL130" s="31"/>
      <c r="AM130" s="31"/>
      <c r="AN130" s="31"/>
      <c r="AO130" s="31"/>
      <c r="AP130" s="31"/>
      <c r="AQ130" s="31"/>
      <c r="AR130" s="31"/>
      <c r="AS130" s="31"/>
      <c r="AT130" s="31"/>
      <c r="AU130" s="32"/>
      <c r="AV130" s="40"/>
      <c r="AW130" s="24" t="s">
        <v>126</v>
      </c>
      <c r="AX130" s="31"/>
      <c r="AY130" s="31"/>
      <c r="AZ130" s="31"/>
      <c r="BA130" s="31"/>
      <c r="BB130" s="31"/>
      <c r="BC130" s="31"/>
      <c r="BD130" s="31"/>
      <c r="BE130" s="31"/>
      <c r="BF130" s="31"/>
      <c r="BG130" s="32"/>
    </row>
    <row r="131" spans="1:59" ht="18">
      <c r="A131" s="33" t="s">
        <v>2</v>
      </c>
      <c r="B131" s="386" t="s">
        <v>11</v>
      </c>
      <c r="C131" s="386"/>
      <c r="D131" s="27"/>
      <c r="E131" s="27"/>
      <c r="F131" s="27"/>
      <c r="G131" s="34" t="s">
        <v>13</v>
      </c>
      <c r="H131" s="386" t="s">
        <v>31</v>
      </c>
      <c r="I131" s="386"/>
      <c r="J131" s="27"/>
      <c r="K131" s="35"/>
      <c r="L131" s="40"/>
      <c r="M131" s="33" t="s">
        <v>2</v>
      </c>
      <c r="N131" s="386" t="s">
        <v>12</v>
      </c>
      <c r="O131" s="386"/>
      <c r="P131" s="27"/>
      <c r="Q131" s="27"/>
      <c r="R131" s="27"/>
      <c r="S131" s="34" t="s">
        <v>13</v>
      </c>
      <c r="T131" s="386" t="s">
        <v>30</v>
      </c>
      <c r="U131" s="386"/>
      <c r="V131" s="27"/>
      <c r="W131" s="35"/>
      <c r="X131" s="40"/>
      <c r="Y131" s="33" t="s">
        <v>2</v>
      </c>
      <c r="Z131" s="386" t="s">
        <v>27</v>
      </c>
      <c r="AA131" s="386"/>
      <c r="AB131" s="27"/>
      <c r="AC131" s="27"/>
      <c r="AD131" s="27"/>
      <c r="AE131" s="34" t="s">
        <v>13</v>
      </c>
      <c r="AF131" s="386" t="s">
        <v>25</v>
      </c>
      <c r="AG131" s="386"/>
      <c r="AH131" s="27"/>
      <c r="AI131" s="35"/>
      <c r="AJ131" s="40"/>
      <c r="AK131" s="33" t="s">
        <v>2</v>
      </c>
      <c r="AL131" s="386" t="s">
        <v>64</v>
      </c>
      <c r="AM131" s="386"/>
      <c r="AN131" s="27"/>
      <c r="AO131" s="27"/>
      <c r="AP131" s="27"/>
      <c r="AQ131" s="34" t="s">
        <v>13</v>
      </c>
      <c r="AR131" s="386" t="s">
        <v>29</v>
      </c>
      <c r="AS131" s="386"/>
      <c r="AT131" s="27"/>
      <c r="AU131" s="35"/>
      <c r="AV131" s="40"/>
      <c r="AW131" s="33" t="s">
        <v>2</v>
      </c>
      <c r="AX131" s="386" t="s">
        <v>26</v>
      </c>
      <c r="AY131" s="386"/>
      <c r="AZ131" s="27"/>
      <c r="BA131" s="27"/>
      <c r="BB131" s="27"/>
      <c r="BC131" s="34" t="s">
        <v>13</v>
      </c>
      <c r="BD131" s="386" t="s">
        <v>32</v>
      </c>
      <c r="BE131" s="386"/>
      <c r="BF131" s="27"/>
      <c r="BG131" s="35"/>
    </row>
    <row r="132" spans="1:59" ht="16" thickBot="1">
      <c r="A132" s="36"/>
      <c r="B132" s="27"/>
      <c r="C132" s="27"/>
      <c r="D132" s="27"/>
      <c r="E132" s="27"/>
      <c r="F132" s="27"/>
      <c r="G132" s="27"/>
      <c r="H132" s="27"/>
      <c r="I132" s="27"/>
      <c r="J132" s="27"/>
      <c r="K132" s="35"/>
      <c r="L132" s="40"/>
      <c r="M132" s="36"/>
      <c r="N132" s="27"/>
      <c r="O132" s="27"/>
      <c r="P132" s="27"/>
      <c r="Q132" s="27"/>
      <c r="R132" s="27"/>
      <c r="S132" s="27"/>
      <c r="T132" s="27"/>
      <c r="U132" s="27"/>
      <c r="V132" s="27"/>
      <c r="W132" s="35"/>
      <c r="X132" s="40"/>
      <c r="Y132" s="36"/>
      <c r="Z132" s="27"/>
      <c r="AA132" s="27"/>
      <c r="AB132" s="27"/>
      <c r="AC132" s="27"/>
      <c r="AD132" s="27"/>
      <c r="AE132" s="27"/>
      <c r="AF132" s="27"/>
      <c r="AG132" s="27"/>
      <c r="AH132" s="27"/>
      <c r="AI132" s="35"/>
      <c r="AJ132" s="40"/>
      <c r="AK132" s="36"/>
      <c r="AL132" s="27"/>
      <c r="AM132" s="27"/>
      <c r="AN132" s="27"/>
      <c r="AO132" s="27"/>
      <c r="AP132" s="27"/>
      <c r="AQ132" s="27"/>
      <c r="AR132" s="27"/>
      <c r="AS132" s="27"/>
      <c r="AT132" s="27"/>
      <c r="AU132" s="35"/>
      <c r="AV132" s="40"/>
      <c r="AW132" s="36"/>
      <c r="AX132" s="27"/>
      <c r="AY132" s="27"/>
      <c r="AZ132" s="27"/>
      <c r="BA132" s="27"/>
      <c r="BB132" s="27"/>
      <c r="BC132" s="27"/>
      <c r="BD132" s="27"/>
      <c r="BE132" s="27"/>
      <c r="BF132" s="27"/>
      <c r="BG132" s="35"/>
    </row>
    <row r="133" spans="1:59" ht="16" thickBot="1">
      <c r="A133" s="3" t="s">
        <v>3</v>
      </c>
      <c r="B133" s="4" t="s">
        <v>4</v>
      </c>
      <c r="C133" s="17" t="s">
        <v>5</v>
      </c>
      <c r="D133" s="17" t="s">
        <v>6</v>
      </c>
      <c r="E133" s="4" t="s">
        <v>7</v>
      </c>
      <c r="F133" s="27"/>
      <c r="G133" s="3" t="s">
        <v>3</v>
      </c>
      <c r="H133" s="4" t="s">
        <v>4</v>
      </c>
      <c r="I133" s="17" t="s">
        <v>5</v>
      </c>
      <c r="J133" s="17" t="s">
        <v>6</v>
      </c>
      <c r="K133" s="4" t="s">
        <v>7</v>
      </c>
      <c r="L133" s="40"/>
      <c r="M133" s="3" t="s">
        <v>3</v>
      </c>
      <c r="N133" s="4" t="s">
        <v>4</v>
      </c>
      <c r="O133" s="17" t="s">
        <v>5</v>
      </c>
      <c r="P133" s="17" t="s">
        <v>6</v>
      </c>
      <c r="Q133" s="4" t="s">
        <v>7</v>
      </c>
      <c r="R133" s="27"/>
      <c r="S133" s="3" t="s">
        <v>3</v>
      </c>
      <c r="T133" s="4" t="s">
        <v>4</v>
      </c>
      <c r="U133" s="17" t="s">
        <v>5</v>
      </c>
      <c r="V133" s="17" t="s">
        <v>6</v>
      </c>
      <c r="W133" s="4" t="s">
        <v>7</v>
      </c>
      <c r="X133" s="40"/>
      <c r="Y133" s="3" t="s">
        <v>3</v>
      </c>
      <c r="Z133" s="4" t="s">
        <v>4</v>
      </c>
      <c r="AA133" s="17" t="s">
        <v>5</v>
      </c>
      <c r="AB133" s="17" t="s">
        <v>6</v>
      </c>
      <c r="AC133" s="4" t="s">
        <v>7</v>
      </c>
      <c r="AD133" s="27"/>
      <c r="AE133" s="3" t="s">
        <v>3</v>
      </c>
      <c r="AF133" s="4" t="s">
        <v>4</v>
      </c>
      <c r="AG133" s="17" t="s">
        <v>5</v>
      </c>
      <c r="AH133" s="17" t="s">
        <v>6</v>
      </c>
      <c r="AI133" s="4" t="s">
        <v>7</v>
      </c>
      <c r="AJ133" s="40"/>
      <c r="AK133" s="3" t="s">
        <v>3</v>
      </c>
      <c r="AL133" s="4" t="s">
        <v>4</v>
      </c>
      <c r="AM133" s="17" t="s">
        <v>5</v>
      </c>
      <c r="AN133" s="17" t="s">
        <v>6</v>
      </c>
      <c r="AO133" s="4" t="s">
        <v>7</v>
      </c>
      <c r="AP133" s="27"/>
      <c r="AQ133" s="3" t="s">
        <v>3</v>
      </c>
      <c r="AR133" s="4" t="s">
        <v>4</v>
      </c>
      <c r="AS133" s="17" t="s">
        <v>5</v>
      </c>
      <c r="AT133" s="17" t="s">
        <v>6</v>
      </c>
      <c r="AU133" s="4" t="s">
        <v>7</v>
      </c>
      <c r="AV133" s="40"/>
      <c r="AW133" s="3" t="s">
        <v>3</v>
      </c>
      <c r="AX133" s="4" t="s">
        <v>4</v>
      </c>
      <c r="AY133" s="17" t="s">
        <v>5</v>
      </c>
      <c r="AZ133" s="17" t="s">
        <v>6</v>
      </c>
      <c r="BA133" s="4" t="s">
        <v>7</v>
      </c>
      <c r="BB133" s="27"/>
      <c r="BC133" s="3" t="s">
        <v>3</v>
      </c>
      <c r="BD133" s="4" t="s">
        <v>4</v>
      </c>
      <c r="BE133" s="17" t="s">
        <v>5</v>
      </c>
      <c r="BF133" s="17" t="s">
        <v>6</v>
      </c>
      <c r="BG133" s="4" t="s">
        <v>7</v>
      </c>
    </row>
    <row r="134" spans="1:59">
      <c r="A134" s="47" t="str">
        <f>IF(B131="Normo Slipestasjon",'Tellere og summer'!$A$3,IF(B131="Glamox",'Tellere og summer'!$A$13,IF(B131="Molde Kommune",'Tellere og summer'!$A$23,IF(B131="Rørlegger 1",'Tellere og summer'!$A$33,IF(B131="TietoEVRY",'Tellere og summer'!$A$43,IF(B131="Danielsen å i",'Tellere og summer'!$A$53,IF(B131="Panorama Turkeys",'Tellere og summer'!$A$63,IF(B131="Team Fuglset",'Tellere og summer'!$A$73,IF(B131="Istad Strikers",'Tellere og summer'!$A$83,IF(B131="Ytre Bowlinglag",'Tellere og summer'!$A$93,"NA"))))))))))</f>
        <v>Asbjørn Toft</v>
      </c>
      <c r="B134" s="5">
        <v>178</v>
      </c>
      <c r="C134" s="18">
        <v>156</v>
      </c>
      <c r="D134" s="5">
        <v>162</v>
      </c>
      <c r="E134" s="7">
        <f>SUM(B134:D134)</f>
        <v>496</v>
      </c>
      <c r="F134" s="27"/>
      <c r="G134" s="47" t="str">
        <f>IF(H131="Normo Slipestasjon",'Tellere og summer'!$A$3,IF(H131="Glamox",'Tellere og summer'!$A$13,IF(H131="Molde Kommune",'Tellere og summer'!$A$23,IF(H131="Rørlegger 1",'Tellere og summer'!$A$33,IF(H131="TietoEVRY",'Tellere og summer'!$A$43,IF(H131="Danielsen å i",'Tellere og summer'!$A$53,IF(H131="Panorama Turkeys",'Tellere og summer'!$A$63,IF(H131="Team Fuglset",'Tellere og summer'!$A$73,IF(H131="Istad Strikers",'Tellere og summer'!$A$83,IF(H131="Ytre Bowlinglag",'Tellere og summer'!$A$93,"NA"))))))))))</f>
        <v>Amund Vaagen</v>
      </c>
      <c r="H134" s="5">
        <v>144</v>
      </c>
      <c r="I134" s="18">
        <v>167</v>
      </c>
      <c r="J134" s="6">
        <v>134</v>
      </c>
      <c r="K134" s="5">
        <f>SUM(H134:J134)</f>
        <v>445</v>
      </c>
      <c r="L134" s="40"/>
      <c r="M134" s="47" t="str">
        <f>IF(N131="Normo Slipestasjon",'Tellere og summer'!$A$3,IF(N131="Glamox",'Tellere og summer'!$A$13,IF(N131="Molde Kommune",'Tellere og summer'!$A$23,IF(N131="Rørlegger 1",'Tellere og summer'!$A$33,IF(N131="TietoEVRY",'Tellere og summer'!$A$43,IF(N131="Danielsen å i",'Tellere og summer'!$A$53,IF(N131="Panorama Turkeys",'Tellere og summer'!$A$63,IF(N131="Team Fuglset",'Tellere og summer'!$A$73,IF(N131="Istad Strikers",'Tellere og summer'!$A$83,IF(N131="Ytre Bowlinglag",'Tellere og summer'!$A$93,"NA"))))))))))</f>
        <v>Paul Boyle</v>
      </c>
      <c r="N134" s="5">
        <v>156</v>
      </c>
      <c r="O134" s="18">
        <v>170</v>
      </c>
      <c r="P134" s="5">
        <v>180</v>
      </c>
      <c r="Q134" s="7">
        <f>SUM(N134:P134)</f>
        <v>506</v>
      </c>
      <c r="R134" s="27"/>
      <c r="S134" s="47" t="str">
        <f>IF(T131="Normo Slipestasjon",'Tellere og summer'!$A$3,IF(T131="Glamox",'Tellere og summer'!$A$13,IF(T131="Molde Kommune",'Tellere og summer'!$A$23,IF(T131="Rørlegger 1",'Tellere og summer'!$A$33,IF(T131="TietoEVRY",'Tellere og summer'!$A$43,IF(T131="Danielsen å i",'Tellere og summer'!$A$53,IF(T131="Panorama Turkeys",'Tellere og summer'!$A$63,IF(T131="Team Fuglset",'Tellere og summer'!$A$73,IF(T131="Istad Strikers",'Tellere og summer'!$A$83,IF(T131="Ytre Bowlinglag",'Tellere og summer'!$A$93,"NA"))))))))))</f>
        <v>Arne Ytterhaug</v>
      </c>
      <c r="T134" s="5">
        <v>105</v>
      </c>
      <c r="U134" s="18">
        <v>118</v>
      </c>
      <c r="V134" s="5">
        <v>151</v>
      </c>
      <c r="W134" s="7">
        <f>SUM(T134:V134)</f>
        <v>374</v>
      </c>
      <c r="X134" s="40"/>
      <c r="Y134" s="47" t="str">
        <f>IF(Z131="Normo Slipestasjon",'Tellere og summer'!$A$3,IF(Z131="Glamox",'Tellere og summer'!$A$13,IF(Z131="Molde Kommune",'Tellere og summer'!$A$23,IF(Z131="Rørlegger 1",'Tellere og summer'!$A$33,IF(Z131="TietoEVRY",'Tellere og summer'!$A$43,IF(Z131="Danielsen å i",'Tellere og summer'!$A$53,IF(Z131="Panorama Turkeys",'Tellere og summer'!$A$63,IF(Z131="Team Fuglset",'Tellere og summer'!$A$73,IF(Z131="Istad Strikers",'Tellere og summer'!$A$83,IF(Z131="Ytre Bowlinglag",'Tellere og summer'!$A$93,"NA"))))))))))</f>
        <v>Svein Erik Jenset</v>
      </c>
      <c r="Z134" s="5"/>
      <c r="AA134" s="18"/>
      <c r="AB134" s="5"/>
      <c r="AC134" s="7">
        <f>SUM(Z134:AB134)</f>
        <v>0</v>
      </c>
      <c r="AD134" s="27"/>
      <c r="AE134" s="47" t="str">
        <f>IF(AF131="Normo Slipestasjon",'Tellere og summer'!$A$3,IF(AF131="Glamox",'Tellere og summer'!$A$13,IF(AF131="Molde Kommune",'Tellere og summer'!$A$23,IF(AF131="Rørlegger 1",'Tellere og summer'!$A$33,IF(AF131="TietoEVRY",'Tellere og summer'!$A$43,IF(AF131="Danielsen å i",'Tellere og summer'!$A$53,IF(AF131="Panorama Turkeys",'Tellere og summer'!$A$63,IF(AF131="Team Fuglset",'Tellere og summer'!$A$73,IF(AF131="Istad Strikers",'Tellere og summer'!$A$83,IF(AF131="Ytre Bowlinglag",'Tellere og summer'!$A$93,"NA"))))))))))</f>
        <v>Gerd Norunn Nygård</v>
      </c>
      <c r="AF134" s="5"/>
      <c r="AG134" s="18"/>
      <c r="AH134" s="5"/>
      <c r="AI134" s="7">
        <f>SUM(AF134:AH134)</f>
        <v>0</v>
      </c>
      <c r="AJ134" s="40"/>
      <c r="AK134" s="47" t="str">
        <f>IF(AL131="Normo Slipestasjon",'Tellere og summer'!$A$3,IF(AL131="Glamox",'Tellere og summer'!$A$13,IF(AL131="Molde Kommune",'Tellere og summer'!$A$23,IF(AL131="Rørlegger 1",'Tellere og summer'!$A$33,IF(AL131="TietoEVRY",'Tellere og summer'!$A$43,IF(AL131="Danielsen å i",'Tellere og summer'!$A$53,IF(AL131="Panorama Turkeys",'Tellere og summer'!$A$63,IF(AL131="Team Fuglset",'Tellere og summer'!$A$73,IF(AL131="Istad Strikers",'Tellere og summer'!$A$83,IF(AL131="Ytre Bowlinglag",'Tellere og summer'!$A$93,"NA"))))))))))</f>
        <v>Kjell Thorsrudhagen</v>
      </c>
      <c r="AL134" s="5"/>
      <c r="AM134" s="18">
        <v>143</v>
      </c>
      <c r="AN134" s="5">
        <v>179</v>
      </c>
      <c r="AO134" s="7">
        <f>SUM(AL134:AN134)</f>
        <v>322</v>
      </c>
      <c r="AP134" s="27"/>
      <c r="AQ134" s="47" t="str">
        <f>IF(AR131="Normo Slipestasjon",'Tellere og summer'!$A$3,IF(AR131="Glamox",'Tellere og summer'!$A$13,IF(AR131="Molde Kommune",'Tellere og summer'!$A$23,IF(AR131="Rørlegger 1",'Tellere og summer'!$A$33,IF(AR131="TietoEVRY",'Tellere og summer'!$A$43,IF(AR131="Danielsen å i",'Tellere og summer'!$A$53,IF(AR131="Panorama Turkeys",'Tellere og summer'!$A$63,IF(AR131="Team Fuglset",'Tellere og summer'!$A$73,IF(AR131="Istad Strikers",'Tellere og summer'!$A$83,IF(AR131="Ytre Bowlinglag",'Tellere og summer'!$A$93,"NA"))))))))))</f>
        <v>Martin Aarø</v>
      </c>
      <c r="AR134" s="5">
        <v>191</v>
      </c>
      <c r="AS134" s="18">
        <v>202</v>
      </c>
      <c r="AT134" s="5">
        <v>170</v>
      </c>
      <c r="AU134" s="7">
        <f>SUM(AR134:AT134)</f>
        <v>563</v>
      </c>
      <c r="AV134" s="40"/>
      <c r="AW134" s="47" t="str">
        <f>IF(AX131="Normo Slipestasjon",'Tellere og summer'!$A$3,IF(AX131="Glamox",'Tellere og summer'!$A$13,IF(AX131="Molde Kommune",'Tellere og summer'!$A$23,IF(AX131="Rørlegger 1",'Tellere og summer'!$A$33,IF(AX131="TietoEVRY",'Tellere og summer'!$A$43,IF(AX131="Danielsen å i",'Tellere og summer'!$A$53,IF(AX131="Panorama Turkeys",'Tellere og summer'!$A$63,IF(AX131="Team Fuglset",'Tellere og summer'!$A$73,IF(AX131="Istad Strikers",'Tellere og summer'!$A$83,IF(AX131="Ytre Bowlinglag",'Tellere og summer'!$A$93,"NA"))))))))))</f>
        <v>Arnfinn Lange</v>
      </c>
      <c r="AX134" s="5">
        <v>133</v>
      </c>
      <c r="AY134" s="18">
        <v>136</v>
      </c>
      <c r="AZ134" s="5">
        <v>156</v>
      </c>
      <c r="BA134" s="7">
        <f>SUM(AX134:AZ134)</f>
        <v>425</v>
      </c>
      <c r="BB134" s="27"/>
      <c r="BC134" s="47" t="str">
        <f>IF(BD131="Normo Slipestasjon",'Tellere og summer'!$A$3,IF(BD131="Glamox",'Tellere og summer'!$A$13,IF(BD131="Molde Kommune",'Tellere og summer'!$A$23,IF(BD131="Rørlegger 1",'Tellere og summer'!$A$33,IF(BD131="TietoEVRY",'Tellere og summer'!$A$43,IF(BD131="Danielsen å i",'Tellere og summer'!$A$53,IF(BD131="Panorama Turkeys",'Tellere og summer'!$A$63,IF(BD131="Team Fuglset",'Tellere og summer'!$A$73,IF(BD131="Istad Strikers",'Tellere og summer'!$A$83,IF(BD131="Ytre Bowlinglag",'Tellere og summer'!$A$93,"NA"))))))))))</f>
        <v>Sten-Morten Kjørsvik</v>
      </c>
      <c r="BD134" s="5">
        <v>188</v>
      </c>
      <c r="BE134" s="18">
        <v>155</v>
      </c>
      <c r="BF134" s="5">
        <v>185</v>
      </c>
      <c r="BG134" s="7">
        <f>SUM(BD134:BF134)</f>
        <v>528</v>
      </c>
    </row>
    <row r="135" spans="1:59">
      <c r="A135" s="47" t="str">
        <f>IF(B131="Normo Slipestasjon",'Tellere og summer'!$A$4,IF(B131="Glamox",'Tellere og summer'!$A$14,IF(B131="Molde Kommune",'Tellere og summer'!$A$24,IF(B131="Rørlegger 1",'Tellere og summer'!$A$34,IF(B131="TietoEVRY",'Tellere og summer'!$A$44,IF(B131="Danielsen å i",'Tellere og summer'!$A$54,IF(B131="Panorama Turkeys",'Tellere og summer'!$A$64,IF(B131="Team Fuglset",'Tellere og summer'!$A$74,IF(B131="Istad Strikers",'Tellere og summer'!$A$84,IF(B131="Ytre Bowlinglag",'Tellere og summer'!$A$94,"NA"))))))))))</f>
        <v>Tormod Kleppe</v>
      </c>
      <c r="B135" s="8"/>
      <c r="C135" s="19"/>
      <c r="D135" s="8"/>
      <c r="E135" s="10"/>
      <c r="F135" s="27"/>
      <c r="G135" s="47" t="str">
        <f>IF(H131="Normo Slipestasjon",'Tellere og summer'!$A$4,IF(H131="Glamox",'Tellere og summer'!$A$14,IF(H131="Molde Kommune",'Tellere og summer'!$A$24,IF(H131="Rørlegger 1",'Tellere og summer'!$A$34,IF(H131="TietoEVRY",'Tellere og summer'!$A$44,IF(H131="Danielsen å i",'Tellere og summer'!$A$54,IF(H131="Panorama Turkeys",'Tellere og summer'!$A$64,IF(H131="Team Fuglset",'Tellere og summer'!$A$74,IF(H131="Istad Strikers",'Tellere og summer'!$A$84,IF(H131="Ytre Bowlinglag",'Tellere og summer'!$A$94,"NA"))))))))))</f>
        <v>Halvor Vaagen</v>
      </c>
      <c r="H135" s="8">
        <v>165</v>
      </c>
      <c r="I135" s="19">
        <v>160</v>
      </c>
      <c r="J135" s="9">
        <v>147</v>
      </c>
      <c r="K135" s="8">
        <f>SUM(H135:J135)</f>
        <v>472</v>
      </c>
      <c r="L135" s="40"/>
      <c r="M135" s="47" t="str">
        <f>IF(N131="Normo Slipestasjon",'Tellere og summer'!$A$4,IF(N131="Glamox",'Tellere og summer'!$A$14,IF(N131="Molde Kommune",'Tellere og summer'!$A$24,IF(N131="Rørlegger 1",'Tellere og summer'!$A$34,IF(N131="TietoEVRY",'Tellere og summer'!$A$44,IF(N131="Danielsen å i",'Tellere og summer'!$A$54,IF(N131="Panorama Turkeys",'Tellere og summer'!$A$64,IF(N131="Team Fuglset",'Tellere og summer'!$A$74,IF(N131="Istad Strikers",'Tellere og summer'!$A$84,IF(N131="Ytre Bowlinglag",'Tellere og summer'!$A$94,"NA"))))))))))</f>
        <v>Rikard Nerland</v>
      </c>
      <c r="N135" s="8">
        <v>230</v>
      </c>
      <c r="O135" s="19">
        <v>198</v>
      </c>
      <c r="P135" s="8">
        <v>172</v>
      </c>
      <c r="Q135" s="10">
        <f t="shared" ref="Q135:Q141" si="72">SUM(N135:P135)</f>
        <v>600</v>
      </c>
      <c r="R135" s="27"/>
      <c r="S135" s="47" t="str">
        <f>IF(T131="Normo Slipestasjon",'Tellere og summer'!$A$4,IF(T131="Glamox",'Tellere og summer'!$A$14,IF(T131="Molde Kommune",'Tellere og summer'!$A$24,IF(T131="Rørlegger 1",'Tellere og summer'!$A$34,IF(T131="TietoEVRY",'Tellere og summer'!$A$44,IF(T131="Danielsen å i",'Tellere og summer'!$A$54,IF(T131="Panorama Turkeys",'Tellere og summer'!$A$64,IF(T131="Team Fuglset",'Tellere og summer'!$A$74,IF(T131="Istad Strikers",'Tellere og summer'!$A$84,IF(T131="Ytre Bowlinglag",'Tellere og summer'!$A$94,"NA"))))))))))</f>
        <v>Magne Farstadvoll</v>
      </c>
      <c r="T135" s="8"/>
      <c r="U135" s="19"/>
      <c r="V135" s="8"/>
      <c r="W135" s="10">
        <f t="shared" ref="W135:W141" si="73">SUM(T135:V135)</f>
        <v>0</v>
      </c>
      <c r="X135" s="40"/>
      <c r="Y135" s="47" t="str">
        <f>IF(Z131="Normo Slipestasjon",'Tellere og summer'!$A$4,IF(Z131="Glamox",'Tellere og summer'!$A$14,IF(Z131="Molde Kommune",'Tellere og summer'!$A$24,IF(Z131="Rørlegger 1",'Tellere og summer'!$A$34,IF(Z131="TietoEVRY",'Tellere og summer'!$A$44,IF(Z131="Danielsen å i",'Tellere og summer'!$A$54,IF(Z131="Panorama Turkeys",'Tellere og summer'!$A$64,IF(Z131="Team Fuglset",'Tellere og summer'!$A$74,IF(Z131="Istad Strikers",'Tellere og summer'!$A$84,IF(Z131="Ytre Bowlinglag",'Tellere og summer'!$A$94,"NA"))))))))))</f>
        <v>Øystein Lervik</v>
      </c>
      <c r="Z135" s="8"/>
      <c r="AA135" s="19"/>
      <c r="AB135" s="8"/>
      <c r="AC135" s="10">
        <f t="shared" ref="AC135:AC141" si="74">SUM(Z135:AB135)</f>
        <v>0</v>
      </c>
      <c r="AD135" s="27"/>
      <c r="AE135" s="47" t="str">
        <f>IF(AF131="Normo Slipestasjon",'Tellere og summer'!$A$4,IF(AF131="Glamox",'Tellere og summer'!$A$14,IF(AF131="Molde Kommune",'Tellere og summer'!$A$24,IF(AF131="Rørlegger 1",'Tellere og summer'!$A$34,IF(AF131="TietoEVRY",'Tellere og summer'!$A$44,IF(AF131="Danielsen å i",'Tellere og summer'!$A$54,IF(AF131="Panorama Turkeys",'Tellere og summer'!$A$64,IF(AF131="Team Fuglset",'Tellere og summer'!$A$74,IF(AF131="Istad Strikers",'Tellere og summer'!$A$84,IF(AF131="Ytre Bowlinglag",'Tellere og summer'!$A$94,"NA"))))))))))</f>
        <v>Ole Østigård</v>
      </c>
      <c r="AF135" s="8"/>
      <c r="AG135" s="19"/>
      <c r="AH135" s="8"/>
      <c r="AI135" s="10">
        <f t="shared" ref="AI135:AI141" si="75">SUM(AF135:AH135)</f>
        <v>0</v>
      </c>
      <c r="AJ135" s="40"/>
      <c r="AK135" s="47" t="str">
        <f>IF(AL131="Normo Slipestasjon",'Tellere og summer'!$A$4,IF(AL131="Glamox",'Tellere og summer'!$A$14,IF(AL131="Molde Kommune",'Tellere og summer'!$A$24,IF(AL131="Rørlegger 1",'Tellere og summer'!$A$34,IF(AL131="TietoEVRY",'Tellere og summer'!$A$44,IF(AL131="Danielsen å i",'Tellere og summer'!$A$54,IF(AL131="Panorama Turkeys",'Tellere og summer'!$A$64,IF(AL131="Team Fuglset",'Tellere og summer'!$A$74,IF(AL131="Istad Strikers",'Tellere og summer'!$A$84,IF(AL131="Ytre Bowlinglag",'Tellere og summer'!$A$94,"NA"))))))))))</f>
        <v>Alhild Danielsen</v>
      </c>
      <c r="AL135" s="8">
        <v>151</v>
      </c>
      <c r="AM135" s="19"/>
      <c r="AN135" s="8">
        <v>172</v>
      </c>
      <c r="AO135" s="10">
        <f t="shared" ref="AO135:AO141" si="76">SUM(AL135:AN135)</f>
        <v>323</v>
      </c>
      <c r="AP135" s="27"/>
      <c r="AQ135" s="47" t="str">
        <f>IF(AR131="Normo Slipestasjon",'Tellere og summer'!$A$4,IF(AR131="Glamox",'Tellere og summer'!$A$14,IF(AR131="Molde Kommune",'Tellere og summer'!$A$24,IF(AR131="Rørlegger 1",'Tellere og summer'!$A$34,IF(AR131="TietoEVRY",'Tellere og summer'!$A$44,IF(AR131="Danielsen å i",'Tellere og summer'!$A$54,IF(AR131="Panorama Turkeys",'Tellere og summer'!$A$64,IF(AR131="Team Fuglset",'Tellere og summer'!$A$74,IF(AR131="Istad Strikers",'Tellere og summer'!$A$84,IF(AR131="Ytre Bowlinglag",'Tellere og summer'!$A$94,"NA"))))))))))</f>
        <v>Jamie Sagstuen</v>
      </c>
      <c r="AR135" s="8">
        <v>155</v>
      </c>
      <c r="AS135" s="19">
        <v>191</v>
      </c>
      <c r="AT135" s="8">
        <v>202</v>
      </c>
      <c r="AU135" s="10">
        <f t="shared" ref="AU135:AU141" si="77">SUM(AR135:AT135)</f>
        <v>548</v>
      </c>
      <c r="AV135" s="40"/>
      <c r="AW135" s="47" t="str">
        <f>IF(AX131="Normo Slipestasjon",'Tellere og summer'!$A$4,IF(AX131="Glamox",'Tellere og summer'!$A$14,IF(AX131="Molde Kommune",'Tellere og summer'!$A$24,IF(AX131="Rørlegger 1",'Tellere og summer'!$A$34,IF(AX131="TietoEVRY",'Tellere og summer'!$A$44,IF(AX131="Danielsen å i",'Tellere og summer'!$A$54,IF(AX131="Panorama Turkeys",'Tellere og summer'!$A$64,IF(AX131="Team Fuglset",'Tellere og summer'!$A$74,IF(AX131="Istad Strikers",'Tellere og summer'!$A$84,IF(AX131="Ytre Bowlinglag",'Tellere og summer'!$A$94,"NA"))))))))))</f>
        <v>Billy Williams</v>
      </c>
      <c r="AX135" s="8"/>
      <c r="AY135" s="19"/>
      <c r="AZ135" s="8"/>
      <c r="BA135" s="10">
        <f t="shared" ref="BA135:BA141" si="78">SUM(AX135:AZ135)</f>
        <v>0</v>
      </c>
      <c r="BB135" s="27"/>
      <c r="BC135" s="47" t="str">
        <f>IF(BD131="Normo Slipestasjon",'Tellere og summer'!$A$4,IF(BD131="Glamox",'Tellere og summer'!$A$14,IF(BD131="Molde Kommune",'Tellere og summer'!$A$24,IF(BD131="Rørlegger 1",'Tellere og summer'!$A$34,IF(BD131="TietoEVRY",'Tellere og summer'!$A$44,IF(BD131="Danielsen å i",'Tellere og summer'!$A$54,IF(BD131="Panorama Turkeys",'Tellere og summer'!$A$64,IF(BD131="Team Fuglset",'Tellere og summer'!$A$74,IF(BD131="Istad Strikers",'Tellere og summer'!$A$84,IF(BD131="Ytre Bowlinglag",'Tellere og summer'!$A$94,"NA"))))))))))</f>
        <v>Lars Brian Taylor</v>
      </c>
      <c r="BD135" s="8"/>
      <c r="BE135" s="19"/>
      <c r="BF135" s="8"/>
      <c r="BG135" s="10">
        <f t="shared" ref="BG135:BG141" si="79">SUM(BD135:BF135)</f>
        <v>0</v>
      </c>
    </row>
    <row r="136" spans="1:59">
      <c r="A136" s="47" t="str">
        <f>IF(B131="Normo Slipestasjon",'Tellere og summer'!$A$5,IF(B131="Glamox",'Tellere og summer'!$A$15,IF(B131="Molde Kommune",'Tellere og summer'!$A$25,IF(B131="Rørlegger 1",'Tellere og summer'!$A$35,IF(B131="TietoEVRY",'Tellere og summer'!$A$45,IF(B131="Danielsen å i",'Tellere og summer'!$A$55,IF(B131="Panorama Turkeys",'Tellere og summer'!$A$65,IF(B131="Team Fuglset",'Tellere og summer'!$A$75,IF(B131="Istad Strikers",'Tellere og summer'!$A$85,IF(B131="Ytre Bowlinglag",'Tellere og summer'!$A$95,"NA"))))))))))</f>
        <v>Tor Åge Langås</v>
      </c>
      <c r="B136" s="8">
        <v>129</v>
      </c>
      <c r="C136" s="19">
        <v>150</v>
      </c>
      <c r="D136" s="8">
        <v>137</v>
      </c>
      <c r="E136" s="10">
        <f t="shared" ref="E136:E141" si="80">SUM(B136:D136)</f>
        <v>416</v>
      </c>
      <c r="F136" s="27"/>
      <c r="G136" s="47" t="str">
        <f>IF(H131="Normo Slipestasjon",'Tellere og summer'!$A$5,IF(H131="Glamox",'Tellere og summer'!$A$15,IF(H131="Molde Kommune",'Tellere og summer'!$A$25,IF(H131="Rørlegger 1",'Tellere og summer'!$A$35,IF(H131="TietoEVRY",'Tellere og summer'!$A$45,IF(H131="Danielsen å i",'Tellere og summer'!$A$55,IF(H131="Panorama Turkeys",'Tellere og summer'!$A$65,IF(H131="Team Fuglset",'Tellere og summer'!$A$75,IF(H131="Istad Strikers",'Tellere og summer'!$A$85,IF(H131="Ytre Bowlinglag",'Tellere og summer'!$A$95,"NA"))))))))))</f>
        <v>Jarle Endreplass</v>
      </c>
      <c r="H136" s="8"/>
      <c r="I136" s="19"/>
      <c r="J136" s="9"/>
      <c r="K136" s="8">
        <f>SUM(H136:J136)</f>
        <v>0</v>
      </c>
      <c r="L136" s="40"/>
      <c r="M136" s="47" t="str">
        <f>IF(N131="Normo Slipestasjon",'Tellere og summer'!$A$5,IF(N131="Glamox",'Tellere og summer'!$A$15,IF(N131="Molde Kommune",'Tellere og summer'!$A$25,IF(N131="Rørlegger 1",'Tellere og summer'!$A$35,IF(N131="TietoEVRY",'Tellere og summer'!$A$45,IF(N131="Danielsen å i",'Tellere og summer'!$A$55,IF(N131="Panorama Turkeys",'Tellere og summer'!$A$65,IF(N131="Team Fuglset",'Tellere og summer'!$A$75,IF(N131="Istad Strikers",'Tellere og summer'!$A$85,IF(N131="Ytre Bowlinglag",'Tellere og summer'!$A$95,"NA"))))))))))</f>
        <v>Christian Pascal</v>
      </c>
      <c r="N136" s="8">
        <v>180</v>
      </c>
      <c r="O136" s="19">
        <v>172</v>
      </c>
      <c r="P136" s="8">
        <v>173</v>
      </c>
      <c r="Q136" s="10">
        <f t="shared" si="72"/>
        <v>525</v>
      </c>
      <c r="R136" s="27"/>
      <c r="S136" s="47" t="str">
        <f>IF(T131="Normo Slipestasjon",'Tellere og summer'!$A$5,IF(T131="Glamox",'Tellere og summer'!$A$15,IF(T131="Molde Kommune",'Tellere og summer'!$A$25,IF(T131="Rørlegger 1",'Tellere og summer'!$A$35,IF(T131="TietoEVRY",'Tellere og summer'!$A$45,IF(T131="Danielsen å i",'Tellere og summer'!$A$55,IF(T131="Panorama Turkeys",'Tellere og summer'!$A$65,IF(T131="Team Fuglset",'Tellere og summer'!$A$75,IF(T131="Istad Strikers",'Tellere og summer'!$A$85,IF(T131="Ytre Bowlinglag",'Tellere og summer'!$A$95,"NA"))))))))))</f>
        <v>Jan Kjetil Holberg Sandnes</v>
      </c>
      <c r="T136" s="8"/>
      <c r="U136" s="19"/>
      <c r="V136" s="8"/>
      <c r="W136" s="10">
        <f t="shared" si="73"/>
        <v>0</v>
      </c>
      <c r="X136" s="40"/>
      <c r="Y136" s="47" t="str">
        <f>IF(Z131="Normo Slipestasjon",'Tellere og summer'!$A$5,IF(Z131="Glamox",'Tellere og summer'!$A$15,IF(Z131="Molde Kommune",'Tellere og summer'!$A$25,IF(Z131="Rørlegger 1",'Tellere og summer'!$A$35,IF(Z131="TietoEVRY",'Tellere og summer'!$A$45,IF(Z131="Danielsen å i",'Tellere og summer'!$A$55,IF(Z131="Panorama Turkeys",'Tellere og summer'!$A$65,IF(Z131="Team Fuglset",'Tellere og summer'!$A$75,IF(Z131="Istad Strikers",'Tellere og summer'!$A$85,IF(Z131="Ytre Bowlinglag",'Tellere og summer'!$A$95,"NA"))))))))))</f>
        <v>Vidar Lervik</v>
      </c>
      <c r="Z136" s="8"/>
      <c r="AA136" s="19"/>
      <c r="AB136" s="8"/>
      <c r="AC136" s="10">
        <f t="shared" si="74"/>
        <v>0</v>
      </c>
      <c r="AD136" s="27"/>
      <c r="AE136" s="47" t="str">
        <f>IF(AF131="Normo Slipestasjon",'Tellere og summer'!$A$5,IF(AF131="Glamox",'Tellere og summer'!$A$15,IF(AF131="Molde Kommune",'Tellere og summer'!$A$25,IF(AF131="Rørlegger 1",'Tellere og summer'!$A$35,IF(AF131="TietoEVRY",'Tellere og summer'!$A$45,IF(AF131="Danielsen å i",'Tellere og summer'!$A$55,IF(AF131="Panorama Turkeys",'Tellere og summer'!$A$65,IF(AF131="Team Fuglset",'Tellere og summer'!$A$75,IF(AF131="Istad Strikers",'Tellere og summer'!$A$85,IF(AF131="Ytre Bowlinglag",'Tellere og summer'!$A$95,"NA"))))))))))</f>
        <v>Tone Nygård Nilsen</v>
      </c>
      <c r="AF136" s="8"/>
      <c r="AG136" s="19"/>
      <c r="AH136" s="8"/>
      <c r="AI136" s="10">
        <f t="shared" si="75"/>
        <v>0</v>
      </c>
      <c r="AJ136" s="40"/>
      <c r="AK136" s="47" t="str">
        <f>IF(AL131="Normo Slipestasjon",'Tellere og summer'!$A$5,IF(AL131="Glamox",'Tellere og summer'!$A$15,IF(AL131="Molde Kommune",'Tellere og summer'!$A$25,IF(AL131="Rørlegger 1",'Tellere og summer'!$A$35,IF(AL131="TietoEVRY",'Tellere og summer'!$A$45,IF(AL131="Danielsen å i",'Tellere og summer'!$A$55,IF(AL131="Panorama Turkeys",'Tellere og summer'!$A$65,IF(AL131="Team Fuglset",'Tellere og summer'!$A$75,IF(AL131="Istad Strikers",'Tellere og summer'!$A$85,IF(AL131="Ytre Bowlinglag",'Tellere og summer'!$A$95,"NA"))))))))))</f>
        <v>Grethe Danielsen</v>
      </c>
      <c r="AL136" s="8">
        <v>180</v>
      </c>
      <c r="AM136" s="19">
        <v>212</v>
      </c>
      <c r="AN136" s="8">
        <v>158</v>
      </c>
      <c r="AO136" s="10">
        <f t="shared" si="76"/>
        <v>550</v>
      </c>
      <c r="AP136" s="27"/>
      <c r="AQ136" s="47" t="str">
        <f>IF(AR131="Normo Slipestasjon",'Tellere og summer'!$A$5,IF(AR131="Glamox",'Tellere og summer'!$A$15,IF(AR131="Molde Kommune",'Tellere og summer'!$A$25,IF(AR131="Rørlegger 1",'Tellere og summer'!$A$35,IF(AR131="TietoEVRY",'Tellere og summer'!$A$45,IF(AR131="Danielsen å i",'Tellere og summer'!$A$55,IF(AR131="Panorama Turkeys",'Tellere og summer'!$A$65,IF(AR131="Team Fuglset",'Tellere og summer'!$A$75,IF(AR131="Istad Strikers",'Tellere og summer'!$A$85,IF(AR131="Ytre Bowlinglag",'Tellere og summer'!$A$95,"NA"))))))))))</f>
        <v>Martin Gikling &amp; Evy</v>
      </c>
      <c r="AR136" s="8"/>
      <c r="AS136" s="19"/>
      <c r="AT136" s="8"/>
      <c r="AU136" s="10">
        <f t="shared" si="77"/>
        <v>0</v>
      </c>
      <c r="AV136" s="40"/>
      <c r="AW136" s="47" t="str">
        <f>IF(AX131="Normo Slipestasjon",'Tellere og summer'!$A$5,IF(AX131="Glamox",'Tellere og summer'!$A$15,IF(AX131="Molde Kommune",'Tellere og summer'!$A$25,IF(AX131="Rørlegger 1",'Tellere og summer'!$A$35,IF(AX131="TietoEVRY",'Tellere og summer'!$A$45,IF(AX131="Danielsen å i",'Tellere og summer'!$A$55,IF(AX131="Panorama Turkeys",'Tellere og summer'!$A$65,IF(AX131="Team Fuglset",'Tellere og summer'!$A$75,IF(AX131="Istad Strikers",'Tellere og summer'!$A$85,IF(AX131="Ytre Bowlinglag",'Tellere og summer'!$A$95,"NA"))))))))))</f>
        <v>Arild Gujord</v>
      </c>
      <c r="AX136" s="8">
        <v>114</v>
      </c>
      <c r="AY136" s="19">
        <v>171</v>
      </c>
      <c r="AZ136" s="8">
        <v>147</v>
      </c>
      <c r="BA136" s="10">
        <f t="shared" si="78"/>
        <v>432</v>
      </c>
      <c r="BB136" s="27"/>
      <c r="BC136" s="47" t="str">
        <f>IF(BD131="Normo Slipestasjon",'Tellere og summer'!$A$5,IF(BD131="Glamox",'Tellere og summer'!$A$15,IF(BD131="Molde Kommune",'Tellere og summer'!$A$25,IF(BD131="Rørlegger 1",'Tellere og summer'!$A$35,IF(BD131="TietoEVRY",'Tellere og summer'!$A$45,IF(BD131="Danielsen å i",'Tellere og summer'!$A$55,IF(BD131="Panorama Turkeys",'Tellere og summer'!$A$65,IF(BD131="Team Fuglset",'Tellere og summer'!$A$75,IF(BD131="Istad Strikers",'Tellere og summer'!$A$85,IF(BD131="Ytre Bowlinglag",'Tellere og summer'!$A$95,"NA"))))))))))</f>
        <v>Ole Morten Aarø</v>
      </c>
      <c r="BD136" s="8"/>
      <c r="BE136" s="19"/>
      <c r="BF136" s="8"/>
      <c r="BG136" s="10">
        <f t="shared" si="79"/>
        <v>0</v>
      </c>
    </row>
    <row r="137" spans="1:59">
      <c r="A137" s="47" t="str">
        <f>IF(B131="Normo Slipestasjon",'Tellere og summer'!$A$6,IF(B131="Glamox",'Tellere og summer'!$A$16,IF(B131="Molde Kommune",'Tellere og summer'!$A$26,IF(B131="Rørlegger 1",'Tellere og summer'!$A$36,IF(B131="TietoEVRY",'Tellere og summer'!$A$46,IF(B131="Danielsen å i",'Tellere og summer'!$A$56,IF(B131="Panorama Turkeys",'Tellere og summer'!$A$66,IF(B131="Team Fuglset",'Tellere og summer'!$A$76,IF(B131="Istad Strikers",'Tellere og summer'!$A$86,IF(B131="Ytre Bowlinglag",'Tellere og summer'!$A$96,"NA"))))))))))</f>
        <v>Thor Bolsønes</v>
      </c>
      <c r="B137" s="8">
        <v>142</v>
      </c>
      <c r="C137" s="19">
        <v>142</v>
      </c>
      <c r="D137" s="8">
        <v>114</v>
      </c>
      <c r="E137" s="10">
        <f t="shared" si="80"/>
        <v>398</v>
      </c>
      <c r="F137" s="27"/>
      <c r="G137" s="47" t="str">
        <f>IF(H131="Normo Slipestasjon",'Tellere og summer'!$A$6,IF(H131="Glamox",'Tellere og summer'!$A$16,IF(H131="Molde Kommune",'Tellere og summer'!$A$26,IF(H131="Rørlegger 1",'Tellere og summer'!$A$36,IF(H131="TietoEVRY",'Tellere og summer'!$A$46,IF(H131="Danielsen å i",'Tellere og summer'!$A$56,IF(H131="Panorama Turkeys",'Tellere og summer'!$A$66,IF(H131="Team Fuglset",'Tellere og summer'!$A$76,IF(H131="Istad Strikers",'Tellere og summer'!$A$86,IF(H131="Ytre Bowlinglag",'Tellere og summer'!$A$96,"NA"))))))))))</f>
        <v>Geir Gjelsten</v>
      </c>
      <c r="H137" s="8"/>
      <c r="I137" s="19"/>
      <c r="J137" s="9"/>
      <c r="K137" s="8">
        <f>SUM(H137:J137)</f>
        <v>0</v>
      </c>
      <c r="L137" s="40"/>
      <c r="M137" s="47" t="str">
        <f>IF(N131="Normo Slipestasjon",'Tellere og summer'!$A$6,IF(N131="Glamox",'Tellere og summer'!$A$16,IF(N131="Molde Kommune",'Tellere og summer'!$A$26,IF(N131="Rørlegger 1",'Tellere og summer'!$A$36,IF(N131="TietoEVRY",'Tellere og summer'!$A$46,IF(N131="Danielsen å i",'Tellere og summer'!$A$56,IF(N131="Panorama Turkeys",'Tellere og summer'!$A$66,IF(N131="Team Fuglset",'Tellere og summer'!$A$76,IF(N131="Istad Strikers",'Tellere og summer'!$A$86,IF(N131="Ytre Bowlinglag",'Tellere og summer'!$A$96,"NA"))))))))))</f>
        <v>Odd Øyvind Fjørtoft</v>
      </c>
      <c r="N137" s="8"/>
      <c r="O137" s="19"/>
      <c r="P137" s="8"/>
      <c r="Q137" s="10">
        <f t="shared" si="72"/>
        <v>0</v>
      </c>
      <c r="R137" s="27"/>
      <c r="S137" s="47" t="str">
        <f>IF(T131="Normo Slipestasjon",'Tellere og summer'!$A$6,IF(T131="Glamox",'Tellere og summer'!$A$16,IF(T131="Molde Kommune",'Tellere og summer'!$A$26,IF(T131="Rørlegger 1",'Tellere og summer'!$A$36,IF(T131="TietoEVRY",'Tellere og summer'!$A$46,IF(T131="Danielsen å i",'Tellere og summer'!$A$56,IF(T131="Panorama Turkeys",'Tellere og summer'!$A$66,IF(T131="Team Fuglset",'Tellere og summer'!$A$76,IF(T131="Istad Strikers",'Tellere og summer'!$A$86,IF(T131="Ytre Bowlinglag",'Tellere og summer'!$A$96,"NA"))))))))))</f>
        <v>Sindre Aure</v>
      </c>
      <c r="T137" s="8"/>
      <c r="U137" s="19"/>
      <c r="V137" s="8"/>
      <c r="W137" s="10">
        <f t="shared" si="73"/>
        <v>0</v>
      </c>
      <c r="X137" s="40"/>
      <c r="Y137" s="47" t="str">
        <f>IF(Z131="Normo Slipestasjon",'Tellere og summer'!$A$6,IF(Z131="Glamox",'Tellere og summer'!$A$16,IF(Z131="Molde Kommune",'Tellere og summer'!$A$26,IF(Z131="Rørlegger 1",'Tellere og summer'!$A$36,IF(Z131="TietoEVRY",'Tellere og summer'!$A$46,IF(Z131="Danielsen å i",'Tellere og summer'!$A$56,IF(Z131="Panorama Turkeys",'Tellere og summer'!$A$66,IF(Z131="Team Fuglset",'Tellere og summer'!$A$76,IF(Z131="Istad Strikers",'Tellere og summer'!$A$86,IF(Z131="Ytre Bowlinglag",'Tellere og summer'!$A$96,"NA"))))))))))</f>
        <v>Svein Johan Hauge</v>
      </c>
      <c r="Z137" s="8"/>
      <c r="AA137" s="19"/>
      <c r="AB137" s="8"/>
      <c r="AC137" s="10">
        <f t="shared" si="74"/>
        <v>0</v>
      </c>
      <c r="AD137" s="27"/>
      <c r="AE137" s="47" t="str">
        <f>IF(AF131="Normo Slipestasjon",'Tellere og summer'!$A$6,IF(AF131="Glamox",'Tellere og summer'!$A$16,IF(AF131="Molde Kommune",'Tellere og summer'!$A$26,IF(AF131="Rørlegger 1",'Tellere og summer'!$A$36,IF(AF131="TietoEVRY",'Tellere og summer'!$A$46,IF(AF131="Danielsen å i",'Tellere og summer'!$A$56,IF(AF131="Panorama Turkeys",'Tellere og summer'!$A$66,IF(AF131="Team Fuglset",'Tellere og summer'!$A$76,IF(AF131="Istad Strikers",'Tellere og summer'!$A$86,IF(AF131="Ytre Bowlinglag",'Tellere og summer'!$A$96,"NA"))))))))))</f>
        <v>Arild Bryhn</v>
      </c>
      <c r="AF137" s="8"/>
      <c r="AG137" s="19"/>
      <c r="AH137" s="8"/>
      <c r="AI137" s="10">
        <f t="shared" si="75"/>
        <v>0</v>
      </c>
      <c r="AJ137" s="40"/>
      <c r="AK137" s="47" t="str">
        <f>IF(AL131="Normo Slipestasjon",'Tellere og summer'!$A$6,IF(AL131="Glamox",'Tellere og summer'!$A$16,IF(AL131="Molde Kommune",'Tellere og summer'!$A$26,IF(AL131="Rørlegger 1",'Tellere og summer'!$A$36,IF(AL131="TietoEVRY",'Tellere og summer'!$A$46,IF(AL131="Danielsen å i",'Tellere og summer'!$A$56,IF(AL131="Panorama Turkeys",'Tellere og summer'!$A$66,IF(AL131="Team Fuglset",'Tellere og summer'!$A$76,IF(AL131="Istad Strikers",'Tellere og summer'!$A$86,IF(AL131="Ytre Bowlinglag",'Tellere og summer'!$A$96,"NA"))))))))))</f>
        <v>Irene T. Danielsen</v>
      </c>
      <c r="AL137" s="8">
        <v>160</v>
      </c>
      <c r="AM137" s="19">
        <v>115</v>
      </c>
      <c r="AN137" s="8"/>
      <c r="AO137" s="10">
        <f t="shared" si="76"/>
        <v>275</v>
      </c>
      <c r="AP137" s="27"/>
      <c r="AQ137" s="47" t="str">
        <f>IF(AR131="Normo Slipestasjon",'Tellere og summer'!$A$6,IF(AR131="Glamox",'Tellere og summer'!$A$16,IF(AR131="Molde Kommune",'Tellere og summer'!$A$26,IF(AR131="Rørlegger 1",'Tellere og summer'!$A$36,IF(AR131="TietoEVRY",'Tellere og summer'!$A$46,IF(AR131="Danielsen å i",'Tellere og summer'!$A$56,IF(AR131="Panorama Turkeys",'Tellere og summer'!$A$66,IF(AR131="Team Fuglset",'Tellere og summer'!$A$76,IF(AR131="Istad Strikers",'Tellere og summer'!$A$86,IF(AR131="Ytre Bowlinglag",'Tellere og summer'!$A$96,"NA"))))))))))</f>
        <v>Jacob Lyche</v>
      </c>
      <c r="AR137" s="8">
        <v>132</v>
      </c>
      <c r="AS137" s="19">
        <v>76</v>
      </c>
      <c r="AT137" s="8">
        <v>118</v>
      </c>
      <c r="AU137" s="10">
        <f t="shared" si="77"/>
        <v>326</v>
      </c>
      <c r="AV137" s="40"/>
      <c r="AW137" s="47" t="str">
        <f>IF(AX131="Normo Slipestasjon",'Tellere og summer'!$A$6,IF(AX131="Glamox",'Tellere og summer'!$A$16,IF(AX131="Molde Kommune",'Tellere og summer'!$A$26,IF(AX131="Rørlegger 1",'Tellere og summer'!$A$36,IF(AX131="TietoEVRY",'Tellere og summer'!$A$46,IF(AX131="Danielsen å i",'Tellere og summer'!$A$56,IF(AX131="Panorama Turkeys",'Tellere og summer'!$A$66,IF(AX131="Team Fuglset",'Tellere og summer'!$A$76,IF(AX131="Istad Strikers",'Tellere og summer'!$A$86,IF(AX131="Ytre Bowlinglag",'Tellere og summer'!$A$96,"NA"))))))))))</f>
        <v>Kristian Røstberg</v>
      </c>
      <c r="AX137" s="8">
        <v>164</v>
      </c>
      <c r="AY137" s="19">
        <v>144</v>
      </c>
      <c r="AZ137" s="8">
        <v>130</v>
      </c>
      <c r="BA137" s="10">
        <f t="shared" si="78"/>
        <v>438</v>
      </c>
      <c r="BB137" s="27"/>
      <c r="BC137" s="47" t="str">
        <f>IF(BD131="Normo Slipestasjon",'Tellere og summer'!$A$6,IF(BD131="Glamox",'Tellere og summer'!$A$16,IF(BD131="Molde Kommune",'Tellere og summer'!$A$26,IF(BD131="Rørlegger 1",'Tellere og summer'!$A$36,IF(BD131="TietoEVRY",'Tellere og summer'!$A$46,IF(BD131="Danielsen å i",'Tellere og summer'!$A$56,IF(BD131="Panorama Turkeys",'Tellere og summer'!$A$66,IF(BD131="Team Fuglset",'Tellere og summer'!$A$76,IF(BD131="Istad Strikers",'Tellere og summer'!$A$86,IF(BD131="Ytre Bowlinglag",'Tellere og summer'!$A$96,"NA"))))))))))</f>
        <v>Svein Gussiås</v>
      </c>
      <c r="BD137" s="8">
        <v>138</v>
      </c>
      <c r="BE137" s="19">
        <v>148</v>
      </c>
      <c r="BF137" s="8">
        <v>146</v>
      </c>
      <c r="BG137" s="10">
        <f t="shared" si="79"/>
        <v>432</v>
      </c>
    </row>
    <row r="138" spans="1:59">
      <c r="A138" s="47">
        <f>IF(B131="Normo Slipestasjon",'Tellere og summer'!$A$7,IF(B131="Glamox",'Tellere og summer'!$A$17,IF(B131="Molde Kommune",'Tellere og summer'!$A$27,IF(B131="Rørlegger 1",'Tellere og summer'!$A$37,IF(B131="TietoEVRY",'Tellere og summer'!$A$47,IF(B131="Danielsen å i",'Tellere og summer'!$A$57,IF(B131="Panorama Turkeys",'Tellere og summer'!$A$67,IF(B131="Team Fuglset",'Tellere og summer'!$A$77,IF(B131="Istad Strikers",'Tellere og summer'!$A$87,IF(B131="Ytre Bowlinglag",'Tellere og summer'!$A$97,"NA"))))))))))</f>
        <v>0</v>
      </c>
      <c r="B138" s="8"/>
      <c r="C138" s="19"/>
      <c r="D138" s="8"/>
      <c r="E138" s="10">
        <f t="shared" si="80"/>
        <v>0</v>
      </c>
      <c r="F138" s="27"/>
      <c r="G138" s="47" t="str">
        <f>IF(H131="Normo Slipestasjon",'Tellere og summer'!$A$7,IF(H131="Glamox",'Tellere og summer'!$A$17,IF(H131="Molde Kommune",'Tellere og summer'!$A$27,IF(H131="Rørlegger 1",'Tellere og summer'!$A$37,IF(H131="TietoEVRY",'Tellere og summer'!$A$47,IF(H131="Danielsen å i",'Tellere og summer'!$A$57,IF(H131="Panorama Turkeys",'Tellere og summer'!$A$67,IF(H131="Team Fuglset",'Tellere og summer'!$A$77,IF(H131="Istad Strikers",'Tellere og summer'!$A$87,IF(H131="Ytre Bowlinglag",'Tellere og summer'!$A$97,"NA"))))))))))</f>
        <v>Steinar Småge</v>
      </c>
      <c r="H138" s="8">
        <v>164</v>
      </c>
      <c r="I138" s="19">
        <v>120</v>
      </c>
      <c r="J138" s="9">
        <v>117</v>
      </c>
      <c r="K138" s="8">
        <f>SUM(H138:J138)</f>
        <v>401</v>
      </c>
      <c r="L138" s="40"/>
      <c r="M138" s="47" t="str">
        <f>IF(N131="Normo Slipestasjon",'Tellere og summer'!$A$7,IF(N131="Glamox",'Tellere og summer'!$A$17,IF(N131="Molde Kommune",'Tellere og summer'!$A$27,IF(N131="Rørlegger 1",'Tellere og summer'!$A$37,IF(N131="TietoEVRY",'Tellere og summer'!$A$47,IF(N131="Danielsen å i",'Tellere og summer'!$A$57,IF(N131="Panorama Turkeys",'Tellere og summer'!$A$67,IF(N131="Team Fuglset",'Tellere og summer'!$A$77,IF(N131="Istad Strikers",'Tellere og summer'!$A$87,IF(N131="Ytre Bowlinglag",'Tellere og summer'!$A$97,"NA"))))))))))</f>
        <v>Erik Hoel</v>
      </c>
      <c r="N138" s="8"/>
      <c r="O138" s="19"/>
      <c r="P138" s="8"/>
      <c r="Q138" s="10">
        <f t="shared" si="72"/>
        <v>0</v>
      </c>
      <c r="R138" s="27"/>
      <c r="S138" s="47" t="str">
        <f>IF(T131="Normo Slipestasjon",'Tellere og summer'!$A$7,IF(T131="Glamox",'Tellere og summer'!$A$17,IF(T131="Molde Kommune",'Tellere og summer'!$A$27,IF(T131="Rørlegger 1",'Tellere og summer'!$A$37,IF(T131="TietoEVRY",'Tellere og summer'!$A$47,IF(T131="Danielsen å i",'Tellere og summer'!$A$57,IF(T131="Panorama Turkeys",'Tellere og summer'!$A$67,IF(T131="Team Fuglset",'Tellere og summer'!$A$77,IF(T131="Istad Strikers",'Tellere og summer'!$A$87,IF(T131="Ytre Bowlinglag",'Tellere og summer'!$A$97,"NA"))))))))))</f>
        <v>Frode Lothe</v>
      </c>
      <c r="T138" s="8"/>
      <c r="U138" s="19"/>
      <c r="V138" s="8"/>
      <c r="W138" s="10">
        <f t="shared" si="73"/>
        <v>0</v>
      </c>
      <c r="X138" s="40"/>
      <c r="Y138" s="47" t="str">
        <f>IF(Z131="Normo Slipestasjon",'Tellere og summer'!$A$7,IF(Z131="Glamox",'Tellere og summer'!$A$17,IF(Z131="Molde Kommune",'Tellere og summer'!$A$27,IF(Z131="Rørlegger 1",'Tellere og summer'!$A$37,IF(Z131="TietoEVRY",'Tellere og summer'!$A$47,IF(Z131="Danielsen å i",'Tellere og summer'!$A$57,IF(Z131="Panorama Turkeys",'Tellere og summer'!$A$67,IF(Z131="Team Fuglset",'Tellere og summer'!$A$77,IF(Z131="Istad Strikers",'Tellere og summer'!$A$87,IF(Z131="Ytre Bowlinglag",'Tellere og summer'!$A$97,"NA"))))))))))</f>
        <v>Arnfinn Løntjern</v>
      </c>
      <c r="Z138" s="8"/>
      <c r="AA138" s="19"/>
      <c r="AB138" s="8"/>
      <c r="AC138" s="10">
        <f t="shared" si="74"/>
        <v>0</v>
      </c>
      <c r="AD138" s="27"/>
      <c r="AE138" s="47" t="str">
        <f>IF(AF131="Normo Slipestasjon",'Tellere og summer'!$A$7,IF(AF131="Glamox",'Tellere og summer'!$A$17,IF(AF131="Molde Kommune",'Tellere og summer'!$A$27,IF(AF131="Rørlegger 1",'Tellere og summer'!$A$37,IF(AF131="TietoEVRY",'Tellere og summer'!$A$47,IF(AF131="Danielsen å i",'Tellere og summer'!$A$57,IF(AF131="Panorama Turkeys",'Tellere og summer'!$A$67,IF(AF131="Team Fuglset",'Tellere og summer'!$A$77,IF(AF131="Istad Strikers",'Tellere og summer'!$A$87,IF(AF131="Ytre Bowlinglag",'Tellere og summer'!$A$97,"NA"))))))))))</f>
        <v>Mette Jane Holand</v>
      </c>
      <c r="AF138" s="8"/>
      <c r="AG138" s="19"/>
      <c r="AH138" s="8"/>
      <c r="AI138" s="10">
        <f t="shared" si="75"/>
        <v>0</v>
      </c>
      <c r="AJ138" s="40"/>
      <c r="AK138" s="47">
        <f>IF(AL131="Normo Slipestasjon",'Tellere og summer'!$A$7,IF(AL131="Glamox",'Tellere og summer'!$A$17,IF(AL131="Molde Kommune",'Tellere og summer'!$A$27,IF(AL131="Rørlegger 1",'Tellere og summer'!$A$37,IF(AL131="TietoEVRY",'Tellere og summer'!$A$47,IF(AL131="Danielsen å i",'Tellere og summer'!$A$57,IF(AL131="Panorama Turkeys",'Tellere og summer'!$A$67,IF(AL131="Team Fuglset",'Tellere og summer'!$A$77,IF(AL131="Istad Strikers",'Tellere og summer'!$A$87,IF(AL131="Ytre Bowlinglag",'Tellere og summer'!$A$97,"NA"))))))))))</f>
        <v>0</v>
      </c>
      <c r="AL138" s="8"/>
      <c r="AM138" s="19"/>
      <c r="AN138" s="8"/>
      <c r="AO138" s="10">
        <f t="shared" si="76"/>
        <v>0</v>
      </c>
      <c r="AP138" s="27"/>
      <c r="AQ138" s="47" t="str">
        <f>IF(AR131="Normo Slipestasjon",'Tellere og summer'!$A$7,IF(AR131="Glamox",'Tellere og summer'!$A$17,IF(AR131="Molde Kommune",'Tellere og summer'!$A$27,IF(AR131="Rørlegger 1",'Tellere og summer'!$A$37,IF(AR131="TietoEVRY",'Tellere og summer'!$A$47,IF(AR131="Danielsen å i",'Tellere og summer'!$A$57,IF(AR131="Panorama Turkeys",'Tellere og summer'!$A$67,IF(AR131="Team Fuglset",'Tellere og summer'!$A$77,IF(AR131="Istad Strikers",'Tellere og summer'!$A$87,IF(AR131="Ytre Bowlinglag",'Tellere og summer'!$A$97,"NA"))))))))))</f>
        <v>Niklas Sevland</v>
      </c>
      <c r="AR138" s="8"/>
      <c r="AS138" s="19"/>
      <c r="AT138" s="8"/>
      <c r="AU138" s="10">
        <f t="shared" si="77"/>
        <v>0</v>
      </c>
      <c r="AV138" s="40"/>
      <c r="AW138" s="47" t="str">
        <f>IF(AX131="Normo Slipestasjon",'Tellere og summer'!$A$7,IF(AX131="Glamox",'Tellere og summer'!$A$17,IF(AX131="Molde Kommune",'Tellere og summer'!$A$27,IF(AX131="Rørlegger 1",'Tellere og summer'!$A$37,IF(AX131="TietoEVRY",'Tellere og summer'!$A$47,IF(AX131="Danielsen å i",'Tellere og summer'!$A$57,IF(AX131="Panorama Turkeys",'Tellere og summer'!$A$67,IF(AX131="Team Fuglset",'Tellere og summer'!$A$77,IF(AX131="Istad Strikers",'Tellere og summer'!$A$87,IF(AX131="Ytre Bowlinglag",'Tellere og summer'!$A$97,"NA"))))))))))</f>
        <v>Pål Aslaksen</v>
      </c>
      <c r="AX138" s="8"/>
      <c r="AY138" s="19"/>
      <c r="AZ138" s="8"/>
      <c r="BA138" s="10">
        <f t="shared" si="78"/>
        <v>0</v>
      </c>
      <c r="BB138" s="27"/>
      <c r="BC138" s="47" t="str">
        <f>IF(BD131="Normo Slipestasjon",'Tellere og summer'!$A$7,IF(BD131="Glamox",'Tellere og summer'!$A$17,IF(BD131="Molde Kommune",'Tellere og summer'!$A$27,IF(BD131="Rørlegger 1",'Tellere og summer'!$A$37,IF(BD131="TietoEVRY",'Tellere og summer'!$A$47,IF(BD131="Danielsen å i",'Tellere og summer'!$A$57,IF(BD131="Panorama Turkeys",'Tellere og summer'!$A$67,IF(BD131="Team Fuglset",'Tellere og summer'!$A$77,IF(BD131="Istad Strikers",'Tellere og summer'!$A$87,IF(BD131="Ytre Bowlinglag",'Tellere og summer'!$A$97,"NA"))))))))))</f>
        <v>Preben Solem</v>
      </c>
      <c r="BD138" s="8"/>
      <c r="BE138" s="19"/>
      <c r="BF138" s="8"/>
      <c r="BG138" s="10">
        <f t="shared" si="79"/>
        <v>0</v>
      </c>
    </row>
    <row r="139" spans="1:59">
      <c r="A139" s="47">
        <f>IF(B131="Normo Slipestasjon",'Tellere og summer'!$A$8,IF(B131="Glamox",'Tellere og summer'!$A$18,IF(B131="Molde Kommune",'Tellere og summer'!$A$28,IF(B131="Rørlegger 1",'Tellere og summer'!$A$38,IF(B131="TietoEVRY",'Tellere og summer'!$A$48,IF(B131="Danielsen å i",'Tellere og summer'!$A$58,IF(B131="Panorama Turkeys",'Tellere og summer'!$A$68,IF(B131="Team Fuglset",'Tellere og summer'!$A$78,IF(B131="Istad Strikers",'Tellere og summer'!$A$88,IF(B131="Ytre Bowlinglag",'Tellere og summer'!$A$98,"NA"))))))))))</f>
        <v>0</v>
      </c>
      <c r="B139" s="8"/>
      <c r="C139" s="19"/>
      <c r="D139" s="8"/>
      <c r="E139" s="10">
        <f t="shared" si="80"/>
        <v>0</v>
      </c>
      <c r="F139" s="27"/>
      <c r="G139" s="47">
        <f>IF(H131="Normo Slipestasjon",'Tellere og summer'!$A$8,IF(H131="Glamox",'Tellere og summer'!$A$18,IF(H131="Molde Kommune",'Tellere og summer'!$A$28,IF(H131="Rørlegger 1",'Tellere og summer'!$A$38,IF(H131="TietoEVRY",'Tellere og summer'!$A$48,IF(H131="Danielsen å i",'Tellere og summer'!$A$58,IF(H131="Panorama Turkeys",'Tellere og summer'!$A$68,IF(H131="Team Fuglset",'Tellere og summer'!$A$78,IF(H131="Istad Strikers",'Tellere og summer'!$A$88,IF(H131="Ytre Bowlinglag",'Tellere og summer'!$A$98,"NA"))))))))))</f>
        <v>0</v>
      </c>
      <c r="H139" s="8"/>
      <c r="I139" s="19"/>
      <c r="J139" s="9"/>
      <c r="K139" s="8"/>
      <c r="L139" s="40"/>
      <c r="M139" s="47">
        <f>IF(N131="Normo Slipestasjon",'Tellere og summer'!$A$8,IF(N131="Glamox",'Tellere og summer'!$A$18,IF(N131="Molde Kommune",'Tellere og summer'!$A$28,IF(N131="Rørlegger 1",'Tellere og summer'!$A$38,IF(N131="TietoEVRY",'Tellere og summer'!$A$48,IF(N131="Danielsen å i",'Tellere og summer'!$A$58,IF(N131="Panorama Turkeys",'Tellere og summer'!$A$68,IF(N131="Team Fuglset",'Tellere og summer'!$A$78,IF(N131="Istad Strikers",'Tellere og summer'!$A$88,IF(N131="Ytre Bowlinglag",'Tellere og summer'!$A$98,"NA"))))))))))</f>
        <v>0</v>
      </c>
      <c r="N139" s="8"/>
      <c r="O139" s="19"/>
      <c r="P139" s="8"/>
      <c r="Q139" s="10">
        <f t="shared" si="72"/>
        <v>0</v>
      </c>
      <c r="R139" s="27"/>
      <c r="S139" s="47" t="str">
        <f>IF(T131="Normo Slipestasjon",'Tellere og summer'!$A$8,IF(T131="Glamox",'Tellere og summer'!$A$18,IF(T131="Molde Kommune",'Tellere og summer'!$A$28,IF(T131="Rørlegger 1",'Tellere og summer'!$A$38,IF(T131="TietoEVRY",'Tellere og summer'!$A$48,IF(T131="Danielsen å i",'Tellere og summer'!$A$58,IF(T131="Panorama Turkeys",'Tellere og summer'!$A$68,IF(T131="Team Fuglset",'Tellere og summer'!$A$78,IF(T131="Istad Strikers",'Tellere og summer'!$A$88,IF(T131="Ytre Bowlinglag",'Tellere og summer'!$A$98,"NA"))))))))))</f>
        <v>Tonje og Joakim Risnes</v>
      </c>
      <c r="T139" s="8">
        <v>93</v>
      </c>
      <c r="U139" s="19">
        <v>116</v>
      </c>
      <c r="V139" s="8">
        <v>105</v>
      </c>
      <c r="W139" s="10">
        <f t="shared" si="73"/>
        <v>314</v>
      </c>
      <c r="X139" s="40"/>
      <c r="Y139" s="47" t="str">
        <f>IF(Z131="Normo Slipestasjon",'Tellere og summer'!$A$8,IF(Z131="Glamox",'Tellere og summer'!$A$18,IF(Z131="Molde Kommune",'Tellere og summer'!$A$28,IF(Z131="Rørlegger 1",'Tellere og summer'!$A$38,IF(Z131="TietoEVRY",'Tellere og summer'!$A$48,IF(Z131="Danielsen å i",'Tellere og summer'!$A$58,IF(Z131="Panorama Turkeys",'Tellere og summer'!$A$68,IF(Z131="Team Fuglset",'Tellere og summer'!$A$78,IF(Z131="Istad Strikers",'Tellere og summer'!$A$88,IF(Z131="Ytre Bowlinglag",'Tellere og summer'!$A$98,"NA"))))))))))</f>
        <v>Kjetil Oterholm</v>
      </c>
      <c r="Z139" s="8"/>
      <c r="AA139" s="19"/>
      <c r="AB139" s="8"/>
      <c r="AC139" s="10">
        <f t="shared" si="74"/>
        <v>0</v>
      </c>
      <c r="AD139" s="27"/>
      <c r="AE139" s="47">
        <f>IF(AF131="Normo Slipestasjon",'Tellere og summer'!$A$8,IF(AF131="Glamox",'Tellere og summer'!$A$18,IF(AF131="Molde Kommune",'Tellere og summer'!$A$28,IF(AF131="Rørlegger 1",'Tellere og summer'!$A$38,IF(AF131="TietoEVRY",'Tellere og summer'!$A$48,IF(AF131="Danielsen å i",'Tellere og summer'!$A$58,IF(AF131="Panorama Turkeys",'Tellere og summer'!$A$68,IF(AF131="Team Fuglset",'Tellere og summer'!$A$78,IF(AF131="Istad Strikers",'Tellere og summer'!$A$88,IF(AF131="Ytre Bowlinglag",'Tellere og summer'!$A$98,"NA"))))))))))</f>
        <v>0</v>
      </c>
      <c r="AF139" s="8"/>
      <c r="AG139" s="19"/>
      <c r="AH139" s="8"/>
      <c r="AI139" s="10">
        <f t="shared" si="75"/>
        <v>0</v>
      </c>
      <c r="AJ139" s="40"/>
      <c r="AK139" s="47">
        <f>IF(AL131="Normo Slipestasjon",'Tellere og summer'!$A$8,IF(AL131="Glamox",'Tellere og summer'!$A$18,IF(AL131="Molde Kommune",'Tellere og summer'!$A$28,IF(AL131="Rørlegger 1",'Tellere og summer'!$A$38,IF(AL131="TietoEVRY",'Tellere og summer'!$A$48,IF(AL131="Danielsen å i",'Tellere og summer'!$A$58,IF(AL131="Panorama Turkeys",'Tellere og summer'!$A$68,IF(AL131="Team Fuglset",'Tellere og summer'!$A$78,IF(AL131="Istad Strikers",'Tellere og summer'!$A$88,IF(AL131="Ytre Bowlinglag",'Tellere og summer'!$A$98,"NA"))))))))))</f>
        <v>0</v>
      </c>
      <c r="AL139" s="8"/>
      <c r="AM139" s="19"/>
      <c r="AN139" s="8"/>
      <c r="AO139" s="10">
        <f t="shared" si="76"/>
        <v>0</v>
      </c>
      <c r="AP139" s="27"/>
      <c r="AQ139" s="47" t="str">
        <f>IF(AR131="Normo Slipestasjon",'Tellere og summer'!$A$8,IF(AR131="Glamox",'Tellere og summer'!$A$18,IF(AR131="Molde Kommune",'Tellere og summer'!$A$28,IF(AR131="Rørlegger 1",'Tellere og summer'!$A$38,IF(AR131="TietoEVRY",'Tellere og summer'!$A$48,IF(AR131="Danielsen å i",'Tellere og summer'!$A$58,IF(AR131="Panorama Turkeys",'Tellere og summer'!$A$68,IF(AR131="Team Fuglset",'Tellere og summer'!$A$78,IF(AR131="Istad Strikers",'Tellere og summer'!$A$88,IF(AR131="Ytre Bowlinglag",'Tellere og summer'!$A$98,"NA"))))))))))</f>
        <v>Morten Strøm</v>
      </c>
      <c r="AR139" s="8"/>
      <c r="AS139" s="19"/>
      <c r="AT139" s="8"/>
      <c r="AU139" s="10">
        <f t="shared" si="77"/>
        <v>0</v>
      </c>
      <c r="AV139" s="40"/>
      <c r="AW139" s="47" t="str">
        <f>IF(AX131="Normo Slipestasjon",'Tellere og summer'!$A$8,IF(AX131="Glamox",'Tellere og summer'!$A$18,IF(AX131="Molde Kommune",'Tellere og summer'!$A$28,IF(AX131="Rørlegger 1",'Tellere og summer'!$A$38,IF(AX131="TietoEVRY",'Tellere og summer'!$A$48,IF(AX131="Danielsen å i",'Tellere og summer'!$A$58,IF(AX131="Panorama Turkeys",'Tellere og summer'!$A$68,IF(AX131="Team Fuglset",'Tellere og summer'!$A$78,IF(AX131="Istad Strikers",'Tellere og summer'!$A$88,IF(AX131="Ytre Bowlinglag",'Tellere og summer'!$A$98,"NA"))))))))))</f>
        <v>Stian Teistholmen</v>
      </c>
      <c r="AX139" s="8"/>
      <c r="AY139" s="19"/>
      <c r="AZ139" s="8"/>
      <c r="BA139" s="10">
        <f t="shared" si="78"/>
        <v>0</v>
      </c>
      <c r="BB139" s="27"/>
      <c r="BC139" s="47" t="str">
        <f>IF(BD131="Normo Slipestasjon",'Tellere og summer'!$A$8,IF(BD131="Glamox",'Tellere og summer'!$A$18,IF(BD131="Molde Kommune",'Tellere og summer'!$A$28,IF(BD131="Rørlegger 1",'Tellere og summer'!$A$38,IF(BD131="TietoEVRY",'Tellere og summer'!$A$48,IF(BD131="Danielsen å i",'Tellere og summer'!$A$58,IF(BD131="Panorama Turkeys",'Tellere og summer'!$A$68,IF(BD131="Team Fuglset",'Tellere og summer'!$A$78,IF(BD131="Istad Strikers",'Tellere og summer'!$A$88,IF(BD131="Ytre Bowlinglag",'Tellere og summer'!$A$98,"NA"))))))))))</f>
        <v>Bjørn Einar Myklebust</v>
      </c>
      <c r="BD139" s="8">
        <v>182</v>
      </c>
      <c r="BE139" s="19">
        <v>134</v>
      </c>
      <c r="BF139" s="8">
        <v>142</v>
      </c>
      <c r="BG139" s="10">
        <f t="shared" si="79"/>
        <v>458</v>
      </c>
    </row>
    <row r="140" spans="1:59" ht="16" thickBot="1">
      <c r="A140" s="47">
        <f>IF(B131="Normo Slipestasjon",'Tellere og summer'!$A$9,IF(B131="Glamox",'Tellere og summer'!$A$19,IF(B131="Molde Kommune",'Tellere og summer'!$A$29,IF(B131="Rørlegger 1",'Tellere og summer'!$A$39,IF(B131="TietoEVRY",'Tellere og summer'!$A$49,IF(B131="Danielsen å i",'Tellere og summer'!$A$59,IF(B131="Panorama Turkeys",'Tellere og summer'!$A$69,IF(B131="Team Fuglset",'Tellere og summer'!$A$79,IF(B131="Istad Strikers",'Tellere og summer'!$A$89,IF(B131="Ytre Bowlinglag",'Tellere og summer'!$A$99,"NA"))))))))))</f>
        <v>0</v>
      </c>
      <c r="B140" s="8"/>
      <c r="C140" s="19"/>
      <c r="D140" s="8"/>
      <c r="E140" s="10">
        <f t="shared" si="80"/>
        <v>0</v>
      </c>
      <c r="F140" s="27"/>
      <c r="G140" s="47">
        <f>IF(H131="Normo Slipestasjon",'Tellere og summer'!$A$9,IF(H131="Glamox",'Tellere og summer'!$A$19,IF(H131="Molde Kommune",'Tellere og summer'!$A$29,IF(H131="Rørlegger 1",'Tellere og summer'!$A$39,IF(H131="TietoEVRY",'Tellere og summer'!$A$49,IF(H131="Danielsen å i",'Tellere og summer'!$A$59,IF(H131="Panorama Turkeys",'Tellere og summer'!$A$69,IF(H131="Team Fuglset",'Tellere og summer'!$A$79,IF(H131="Istad Strikers",'Tellere og summer'!$A$89,IF(H131="Ytre Bowlinglag",'Tellere og summer'!$A$99,"NA"))))))))))</f>
        <v>0</v>
      </c>
      <c r="H140" s="8"/>
      <c r="I140" s="19"/>
      <c r="J140" s="9"/>
      <c r="K140" s="8"/>
      <c r="L140" s="40"/>
      <c r="M140" s="47">
        <f>IF(N131="Normo Slipestasjon",'Tellere og summer'!$A$9,IF(N131="Glamox",'Tellere og summer'!$A$19,IF(N131="Molde Kommune",'Tellere og summer'!$A$29,IF(N131="Rørlegger 1",'Tellere og summer'!$A$39,IF(N131="TietoEVRY",'Tellere og summer'!$A$49,IF(N131="Danielsen å i",'Tellere og summer'!$A$59,IF(N131="Panorama Turkeys",'Tellere og summer'!$A$69,IF(N131="Team Fuglset",'Tellere og summer'!$A$79,IF(N131="Istad Strikers",'Tellere og summer'!$A$89,IF(N131="Ytre Bowlinglag",'Tellere og summer'!$A$99,"NA"))))))))))</f>
        <v>0</v>
      </c>
      <c r="N140" s="8"/>
      <c r="O140" s="19"/>
      <c r="P140" s="8"/>
      <c r="Q140" s="10">
        <f t="shared" si="72"/>
        <v>0</v>
      </c>
      <c r="R140" s="27"/>
      <c r="S140" s="47" t="str">
        <f>IF(T131="Normo Slipestasjon",'Tellere og summer'!$A$9,IF(T131="Glamox",'Tellere og summer'!$A$19,IF(T131="Molde Kommune",'Tellere og summer'!$A$29,IF(T131="Rørlegger 1",'Tellere og summer'!$A$39,IF(T131="TietoEVRY",'Tellere og summer'!$A$49,IF(T131="Danielsen å i",'Tellere og summer'!$A$59,IF(T131="Panorama Turkeys",'Tellere og summer'!$A$69,IF(T131="Team Fuglset",'Tellere og summer'!$A$79,IF(T131="Istad Strikers",'Tellere og summer'!$A$89,IF(T131="Ytre Bowlinglag",'Tellere og summer'!$A$99,"NA"))))))))))</f>
        <v>Cato Holen og Mats Larsen</v>
      </c>
      <c r="T140" s="8">
        <v>126</v>
      </c>
      <c r="U140" s="19">
        <v>150</v>
      </c>
      <c r="V140" s="8">
        <v>111</v>
      </c>
      <c r="W140" s="10">
        <f t="shared" si="73"/>
        <v>387</v>
      </c>
      <c r="X140" s="40"/>
      <c r="Y140" s="47" t="str">
        <f>IF(Z131="Normo Slipestasjon",'Tellere og summer'!$A$9,IF(Z131="Glamox",'Tellere og summer'!$A$19,IF(Z131="Molde Kommune",'Tellere og summer'!$A$29,IF(Z131="Rørlegger 1",'Tellere og summer'!$A$39,IF(Z131="TietoEVRY",'Tellere og summer'!$A$49,IF(Z131="Danielsen å i",'Tellere og summer'!$A$59,IF(Z131="Panorama Turkeys",'Tellere og summer'!$A$69,IF(Z131="Team Fuglset",'Tellere og summer'!$A$79,IF(Z131="Istad Strikers",'Tellere og summer'!$A$89,IF(Z131="Ytre Bowlinglag",'Tellere og summer'!$A$99,"NA"))))))))))</f>
        <v>Mohammed Abdalgoder</v>
      </c>
      <c r="Z140" s="8"/>
      <c r="AA140" s="19"/>
      <c r="AB140" s="8"/>
      <c r="AC140" s="10">
        <f t="shared" si="74"/>
        <v>0</v>
      </c>
      <c r="AD140" s="27"/>
      <c r="AE140" s="47">
        <f>IF(AF131="Normo Slipestasjon",'Tellere og summer'!$A$9,IF(AF131="Glamox",'Tellere og summer'!$A$19,IF(AF131="Molde Kommune",'Tellere og summer'!$A$29,IF(AF131="Rørlegger 1",'Tellere og summer'!$A$39,IF(AF131="TietoEVRY",'Tellere og summer'!$A$49,IF(AF131="Danielsen å i",'Tellere og summer'!$A$59,IF(AF131="Panorama Turkeys",'Tellere og summer'!$A$69,IF(AF131="Team Fuglset",'Tellere og summer'!$A$79,IF(AF131="Istad Strikers",'Tellere og summer'!$A$89,IF(AF131="Ytre Bowlinglag",'Tellere og summer'!$A$99,"NA"))))))))))</f>
        <v>0</v>
      </c>
      <c r="AF140" s="8"/>
      <c r="AG140" s="19"/>
      <c r="AH140" s="8"/>
      <c r="AI140" s="10">
        <f t="shared" si="75"/>
        <v>0</v>
      </c>
      <c r="AJ140" s="40"/>
      <c r="AK140" s="47">
        <f>IF(AL131="Normo Slipestasjon",'Tellere og summer'!$A$9,IF(AL131="Glamox",'Tellere og summer'!$A$19,IF(AL131="Molde Kommune",'Tellere og summer'!$A$29,IF(AL131="Rørlegger 1",'Tellere og summer'!$A$39,IF(AL131="TietoEVRY",'Tellere og summer'!$A$49,IF(AL131="Danielsen å i",'Tellere og summer'!$A$59,IF(AL131="Panorama Turkeys",'Tellere og summer'!$A$69,IF(AL131="Team Fuglset",'Tellere og summer'!$A$79,IF(AL131="Istad Strikers",'Tellere og summer'!$A$89,IF(AL131="Ytre Bowlinglag",'Tellere og summer'!$A$99,"NA"))))))))))</f>
        <v>0</v>
      </c>
      <c r="AL140" s="8"/>
      <c r="AM140" s="19"/>
      <c r="AN140" s="8"/>
      <c r="AO140" s="10">
        <f t="shared" si="76"/>
        <v>0</v>
      </c>
      <c r="AP140" s="27"/>
      <c r="AQ140" s="47" t="str">
        <f>IF(AR131="Normo Slipestasjon",'Tellere og summer'!$A$9,IF(AR131="Glamox",'Tellere og summer'!$A$19,IF(AR131="Molde Kommune",'Tellere og summer'!$A$29,IF(AR131="Rørlegger 1",'Tellere og summer'!$A$39,IF(AR131="TietoEVRY",'Tellere og summer'!$A$49,IF(AR131="Danielsen å i",'Tellere og summer'!$A$59,IF(AR131="Panorama Turkeys",'Tellere og summer'!$A$69,IF(AR131="Team Fuglset",'Tellere og summer'!$A$79,IF(AR131="Istad Strikers",'Tellere og summer'!$A$89,IF(AR131="Ytre Bowlinglag",'Tellere og summer'!$A$99,"NA"))))))))))</f>
        <v>Simen K. Roaldsøy</v>
      </c>
      <c r="AR140" s="11"/>
      <c r="AS140" s="19"/>
      <c r="AT140" s="8"/>
      <c r="AU140" s="10">
        <f>SUM(AR140:AT140)</f>
        <v>0</v>
      </c>
      <c r="AV140" s="40"/>
      <c r="AW140" s="47" t="str">
        <f>IF(AX131="Normo Slipestasjon",'Tellere og summer'!$A$9,IF(AX131="Glamox",'Tellere og summer'!$A$19,IF(AX131="Molde Kommune",'Tellere og summer'!$A$29,IF(AX131="Rørlegger 1",'Tellere og summer'!$A$39,IF(AX131="TietoEVRY",'Tellere og summer'!$A$49,IF(AX131="Danielsen å i",'Tellere og summer'!$A$59,IF(AX131="Panorama Turkeys",'Tellere og summer'!$A$69,IF(AX131="Team Fuglset",'Tellere og summer'!$A$79,IF(AX131="Istad Strikers",'Tellere og summer'!$A$89,IF(AX131="Ytre Bowlinglag",'Tellere og summer'!$A$99,"NA"))))))))))</f>
        <v>For mange spillere</v>
      </c>
      <c r="AX140" s="8"/>
      <c r="AY140" s="19"/>
      <c r="AZ140" s="8"/>
      <c r="BA140" s="10">
        <f t="shared" si="78"/>
        <v>0</v>
      </c>
      <c r="BB140" s="27"/>
      <c r="BC140" s="47">
        <f>IF(BD131="Normo Slipestasjon",'Tellere og summer'!$A$9,IF(BD131="Glamox",'Tellere og summer'!$A$19,IF(BD131="Molde Kommune",'Tellere og summer'!$A$29,IF(BD131="Rørlegger 1",'Tellere og summer'!$A$39,IF(BD131="TietoEVRY",'Tellere og summer'!$A$49,IF(BD131="Danielsen å i",'Tellere og summer'!$A$59,IF(BD131="Panorama Turkeys",'Tellere og summer'!$A$69,IF(BD131="Team Fuglset",'Tellere og summer'!$A$79,IF(BD131="Istad Strikers",'Tellere og summer'!$A$89,IF(BD131="Ytre Bowlinglag",'Tellere og summer'!$A$99,"NA"))))))))))</f>
        <v>0</v>
      </c>
      <c r="BD140" s="8"/>
      <c r="BE140" s="19"/>
      <c r="BF140" s="8"/>
      <c r="BG140" s="10">
        <f t="shared" si="79"/>
        <v>0</v>
      </c>
    </row>
    <row r="141" spans="1:59" ht="22" thickBot="1">
      <c r="A141" s="23" t="s">
        <v>9</v>
      </c>
      <c r="B141" s="11">
        <f>HCP!$F$2</f>
        <v>132</v>
      </c>
      <c r="C141" s="11">
        <f>HCP!$F$2</f>
        <v>132</v>
      </c>
      <c r="D141" s="11">
        <f>HCP!$F$2</f>
        <v>132</v>
      </c>
      <c r="E141" s="13">
        <f t="shared" si="80"/>
        <v>396</v>
      </c>
      <c r="F141" s="27"/>
      <c r="G141" s="23" t="s">
        <v>9</v>
      </c>
      <c r="H141" s="11">
        <f>HCP!$F$20</f>
        <v>84</v>
      </c>
      <c r="I141" s="11">
        <f>HCP!$F$20</f>
        <v>84</v>
      </c>
      <c r="J141" s="11">
        <f>HCP!$F$20</f>
        <v>84</v>
      </c>
      <c r="K141" s="13">
        <f t="shared" ref="K141" si="81">SUM(H141:J141)</f>
        <v>252</v>
      </c>
      <c r="L141" s="40"/>
      <c r="M141" s="23" t="s">
        <v>9</v>
      </c>
      <c r="N141" s="11">
        <f>HCP!$F$4</f>
        <v>0</v>
      </c>
      <c r="O141" s="11">
        <f>HCP!$F$4</f>
        <v>0</v>
      </c>
      <c r="P141" s="11">
        <f>HCP!$F$4</f>
        <v>0</v>
      </c>
      <c r="Q141" s="13">
        <f t="shared" si="72"/>
        <v>0</v>
      </c>
      <c r="R141" s="27"/>
      <c r="S141" s="23" t="s">
        <v>9</v>
      </c>
      <c r="T141" s="11">
        <f>HCP!$F$18</f>
        <v>135</v>
      </c>
      <c r="U141" s="11">
        <f>HCP!$F$18</f>
        <v>135</v>
      </c>
      <c r="V141" s="11">
        <f>HCP!$F$18</f>
        <v>135</v>
      </c>
      <c r="W141" s="13">
        <f t="shared" si="73"/>
        <v>405</v>
      </c>
      <c r="X141" s="40"/>
      <c r="Y141" s="23" t="s">
        <v>9</v>
      </c>
      <c r="Z141" s="11">
        <f>HCP!$F$10</f>
        <v>123</v>
      </c>
      <c r="AA141" s="11">
        <f>HCP!$F$10</f>
        <v>123</v>
      </c>
      <c r="AB141" s="11">
        <f>HCP!$F$10</f>
        <v>123</v>
      </c>
      <c r="AC141" s="13">
        <f t="shared" si="74"/>
        <v>369</v>
      </c>
      <c r="AD141" s="27"/>
      <c r="AE141" s="23" t="s">
        <v>9</v>
      </c>
      <c r="AF141" s="11">
        <f>HCP!$F$6</f>
        <v>93</v>
      </c>
      <c r="AG141" s="11">
        <f>HCP!$F$6</f>
        <v>93</v>
      </c>
      <c r="AH141" s="11">
        <f>HCP!$F$6</f>
        <v>93</v>
      </c>
      <c r="AI141" s="13">
        <f t="shared" si="75"/>
        <v>279</v>
      </c>
      <c r="AJ141" s="40"/>
      <c r="AK141" s="23" t="s">
        <v>9</v>
      </c>
      <c r="AL141" s="11">
        <f>HCP!$F$12</f>
        <v>21</v>
      </c>
      <c r="AM141" s="11">
        <f>HCP!$F$12</f>
        <v>21</v>
      </c>
      <c r="AN141" s="11">
        <f>HCP!$F$12</f>
        <v>21</v>
      </c>
      <c r="AO141" s="13">
        <f t="shared" si="76"/>
        <v>63</v>
      </c>
      <c r="AP141" s="27"/>
      <c r="AQ141" s="23" t="s">
        <v>9</v>
      </c>
      <c r="AR141" s="25">
        <f>HCP!$F$14</f>
        <v>132</v>
      </c>
      <c r="AS141" s="20">
        <f>HCP!$F$14</f>
        <v>132</v>
      </c>
      <c r="AT141" s="11">
        <f>HCP!$F$14</f>
        <v>132</v>
      </c>
      <c r="AU141" s="13">
        <f t="shared" si="77"/>
        <v>396</v>
      </c>
      <c r="AV141" s="40"/>
      <c r="AW141" s="23" t="s">
        <v>9</v>
      </c>
      <c r="AX141" s="11">
        <f>HCP!$F$8</f>
        <v>123</v>
      </c>
      <c r="AY141" s="11">
        <f>HCP!$F$8</f>
        <v>123</v>
      </c>
      <c r="AZ141" s="11">
        <f>HCP!$F$8</f>
        <v>123</v>
      </c>
      <c r="BA141" s="13">
        <f t="shared" si="78"/>
        <v>369</v>
      </c>
      <c r="BB141" s="27"/>
      <c r="BC141" s="23" t="s">
        <v>9</v>
      </c>
      <c r="BD141" s="11">
        <f>HCP!$F$16</f>
        <v>96</v>
      </c>
      <c r="BE141" s="11">
        <f>HCP!$F$16</f>
        <v>96</v>
      </c>
      <c r="BF141" s="11">
        <f>HCP!$F$16</f>
        <v>96</v>
      </c>
      <c r="BG141" s="13">
        <f t="shared" si="79"/>
        <v>288</v>
      </c>
    </row>
    <row r="142" spans="1:59" ht="16" thickBot="1">
      <c r="A142" s="45" t="s">
        <v>7</v>
      </c>
      <c r="B142" s="14">
        <f>SUM(B134:B141)</f>
        <v>581</v>
      </c>
      <c r="C142" s="14">
        <f>SUM(C134:C141)</f>
        <v>580</v>
      </c>
      <c r="D142" s="14">
        <f>SUM(D134:D141)</f>
        <v>545</v>
      </c>
      <c r="E142" s="14">
        <f>SUM(B142:D142)</f>
        <v>1706</v>
      </c>
      <c r="F142" s="27"/>
      <c r="G142" s="27"/>
      <c r="H142" s="14">
        <f>SUM(H134:H141)</f>
        <v>557</v>
      </c>
      <c r="I142" s="14">
        <f>SUM(I134:I141)</f>
        <v>531</v>
      </c>
      <c r="J142" s="14">
        <f>SUM(J134:J141)</f>
        <v>482</v>
      </c>
      <c r="K142" s="14">
        <f>SUM(H142:J142)</f>
        <v>1570</v>
      </c>
      <c r="L142" s="40"/>
      <c r="M142" s="36"/>
      <c r="N142" s="14">
        <f>SUM(N134:N141)</f>
        <v>566</v>
      </c>
      <c r="O142" s="14">
        <f>SUM(O134:O141)</f>
        <v>540</v>
      </c>
      <c r="P142" s="14">
        <f>SUM(P134:P141)</f>
        <v>525</v>
      </c>
      <c r="Q142" s="14">
        <f>SUM(N142:P142)</f>
        <v>1631</v>
      </c>
      <c r="R142" s="27"/>
      <c r="S142" s="27"/>
      <c r="T142" s="14">
        <f>SUM(T134:T141)</f>
        <v>459</v>
      </c>
      <c r="U142" s="14">
        <f>SUM(U134:U141)</f>
        <v>519</v>
      </c>
      <c r="V142" s="14">
        <f>SUM(V134:V141)</f>
        <v>502</v>
      </c>
      <c r="W142" s="14">
        <f>SUM(T142:V142)</f>
        <v>1480</v>
      </c>
      <c r="X142" s="40"/>
      <c r="Y142" s="36"/>
      <c r="Z142" s="14">
        <f>SUM(Z134:Z141)</f>
        <v>123</v>
      </c>
      <c r="AA142" s="14">
        <f>SUM(AA134:AA141)</f>
        <v>123</v>
      </c>
      <c r="AB142" s="14">
        <f>SUM(AB134:AB141)</f>
        <v>123</v>
      </c>
      <c r="AC142" s="14">
        <f>SUM(Z142:AB142)</f>
        <v>369</v>
      </c>
      <c r="AD142" s="27"/>
      <c r="AE142" s="27"/>
      <c r="AF142" s="14">
        <f>SUM(AF134:AF141)</f>
        <v>93</v>
      </c>
      <c r="AG142" s="14">
        <f>SUM(AG134:AG141)</f>
        <v>93</v>
      </c>
      <c r="AH142" s="14">
        <f>SUM(AH134:AH141)</f>
        <v>93</v>
      </c>
      <c r="AI142" s="14">
        <f>SUM(AF142:AH142)</f>
        <v>279</v>
      </c>
      <c r="AJ142" s="40"/>
      <c r="AK142" s="36"/>
      <c r="AL142" s="14">
        <f>SUM(AL134:AL141)</f>
        <v>512</v>
      </c>
      <c r="AM142" s="14">
        <f>SUM(AM134:AM141)</f>
        <v>491</v>
      </c>
      <c r="AN142" s="14">
        <f>SUM(AN134:AN141)</f>
        <v>530</v>
      </c>
      <c r="AO142" s="14">
        <f>SUM(AL142:AN142)</f>
        <v>1533</v>
      </c>
      <c r="AP142" s="27"/>
      <c r="AQ142" s="27"/>
      <c r="AR142" s="14">
        <f>SUM(AR134:AR140)</f>
        <v>478</v>
      </c>
      <c r="AS142" s="14">
        <f>SUM(AS134:AS141)</f>
        <v>601</v>
      </c>
      <c r="AT142" s="14">
        <f>SUM(AT134:AT141)</f>
        <v>622</v>
      </c>
      <c r="AU142" s="14">
        <f>SUM(AR142:AT142)</f>
        <v>1701</v>
      </c>
      <c r="AV142" s="40"/>
      <c r="AW142" s="36"/>
      <c r="AX142" s="14">
        <f>SUM(AX134:AX141)</f>
        <v>534</v>
      </c>
      <c r="AY142" s="14">
        <f>SUM(AY134:AY141)</f>
        <v>574</v>
      </c>
      <c r="AZ142" s="14">
        <f>SUM(AZ134:AZ141)</f>
        <v>556</v>
      </c>
      <c r="BA142" s="14">
        <f>SUM(AX142:AZ142)</f>
        <v>1664</v>
      </c>
      <c r="BB142" s="27"/>
      <c r="BC142" s="27"/>
      <c r="BD142" s="14">
        <f>SUM(BD134:BD141)</f>
        <v>604</v>
      </c>
      <c r="BE142" s="14">
        <f>SUM(BE134:BE141)</f>
        <v>533</v>
      </c>
      <c r="BF142" s="14">
        <f>SUM(BF134:BF141)</f>
        <v>569</v>
      </c>
      <c r="BG142" s="14">
        <f>SUM(BD142:BF142)</f>
        <v>1706</v>
      </c>
    </row>
    <row r="143" spans="1:59" s="25" customFormat="1" ht="16" thickBot="1">
      <c r="A143" s="45" t="s">
        <v>77</v>
      </c>
      <c r="B143" s="214">
        <f>IF(E142-E141=0,"0",IF(B142&gt;H142,1,IF(B142=H142,"0,5",0)))</f>
        <v>1</v>
      </c>
      <c r="C143" s="214">
        <f>IF(E142-E141=0,"0",IF(C142&gt;I142,1,IF(C142=I142,"0,5",0)))</f>
        <v>1</v>
      </c>
      <c r="D143" s="214">
        <f>IF(E142-E141=0,"0",IF(D142&gt;J142,1,IF(D142=J142,"0,5",0)))</f>
        <v>1</v>
      </c>
      <c r="E143" s="214">
        <f>IF(E142-E141=0,"0",IF(E142&gt;K142,1,IF(E142=K142,"0,5",0)))</f>
        <v>1</v>
      </c>
      <c r="F143" s="27"/>
      <c r="G143" s="27"/>
      <c r="H143" s="214">
        <f>IF(K142-K141=0,"0",IF(H142&gt;B142,1,IF(H142=B142,"0,5",0)))</f>
        <v>0</v>
      </c>
      <c r="I143" s="214">
        <f>IF(K142-K141=0,"0",IF(I142&gt;C142,1,IF(I142=C142,"0,5",0)))</f>
        <v>0</v>
      </c>
      <c r="J143" s="214">
        <f>IF(K142-K141=0,"0",IF(J142&gt;D142,1,IF(J142=D142,"0,5",0)))</f>
        <v>0</v>
      </c>
      <c r="K143" s="214">
        <f>IF(K142-K141=0,"0",IF(K142&gt;E142,1,IF(K142=E142,"0,5",0)))</f>
        <v>0</v>
      </c>
      <c r="L143" s="40"/>
      <c r="M143" s="36"/>
      <c r="N143" s="214">
        <f>IF(Q142-Q141=0,"0",IF(N142&gt;T142,1,IF(N142=T142,"0,5",0)))</f>
        <v>1</v>
      </c>
      <c r="O143" s="214">
        <f>IF(Q142-Q141=0,"0",IF(O142&gt;U142,1,IF(O142=U142,"0,5",0)))</f>
        <v>1</v>
      </c>
      <c r="P143" s="214">
        <f>IF(Q142-Q141=0,"0",IF(P142&gt;V142,1,IF(P142=V142,"0,5",0)))</f>
        <v>1</v>
      </c>
      <c r="Q143" s="214">
        <f>IF(Q142-Q141=0,"0",IF(Q142&gt;W142,1,IF(Q142=W142,"0,5",0)))</f>
        <v>1</v>
      </c>
      <c r="R143" s="27"/>
      <c r="S143" s="27"/>
      <c r="T143" s="214">
        <f>IF(W142-W141=0,"0",IF(T142&gt;N142,1,IF(T142=N142,"0,5",0)))</f>
        <v>0</v>
      </c>
      <c r="U143" s="214">
        <f>IF(W142-W141=0,"0",IF(U142&gt;O142,1,IF(U142=O142,"0,5",0)))</f>
        <v>0</v>
      </c>
      <c r="V143" s="214">
        <f>IF(W142-W141=0,"0",IF(V142&gt;P142,1,IF(V142=P142,"0,5",0)))</f>
        <v>0</v>
      </c>
      <c r="W143" s="214">
        <f>IF(W142-W141=0,"0",IF(W142&gt;Q142,1,IF(W142=Q142,"0,5",0)))</f>
        <v>0</v>
      </c>
      <c r="X143" s="40"/>
      <c r="Y143" s="36"/>
      <c r="Z143" s="214" t="str">
        <f>IF(AC142-AC141=0,"0",IF(Z142&gt;AF142,1,IF(Z142=AF142,"0,5",0)))</f>
        <v>0</v>
      </c>
      <c r="AA143" s="214" t="str">
        <f>IF(AC142-AC141=0,"0",IF(AA142&gt;AG142,1,IF(AA142=AG142,"0,5",0)))</f>
        <v>0</v>
      </c>
      <c r="AB143" s="214" t="str">
        <f>IF(AC142-AC141=0,"0",IF(AB142&gt;AH142,1,IF(AB142=AH142,"0,5",0)))</f>
        <v>0</v>
      </c>
      <c r="AC143" s="214" t="str">
        <f>IF(AC142-AC141=0,"0",IF(AC142&gt;AI142,1,IF(AC142=AI142,"0,5",0)))</f>
        <v>0</v>
      </c>
      <c r="AD143" s="27"/>
      <c r="AE143" s="27"/>
      <c r="AF143" s="214" t="str">
        <f>IF(AI142-AI141=0,"0",IF(AF142&gt;Z142,1,IF(AF142=Z142,"0,5",0)))</f>
        <v>0</v>
      </c>
      <c r="AG143" s="214" t="str">
        <f>IF(AI142-AI141=0,"0",IF(AG142&gt;AA142,1,IF(AG142=AA142,"0,5",0)))</f>
        <v>0</v>
      </c>
      <c r="AH143" s="214" t="str">
        <f>IF(AI142-AI141=0,"0",IF(AH142&gt;AB142,1,IF(AH142=AB142,"0,5",0)))</f>
        <v>0</v>
      </c>
      <c r="AI143" s="214" t="str">
        <f>IF(AI142-AI141=0,"0",IF(AI142&gt;AC142,1,IF(AI142=AC142,"0,5",0)))</f>
        <v>0</v>
      </c>
      <c r="AJ143" s="40"/>
      <c r="AK143" s="36"/>
      <c r="AL143" s="214">
        <f>IF(AO142-AO141=0,"0",IF(AL142&gt;AR142,1,IF(AL142=AR142,"0,5",0)))</f>
        <v>1</v>
      </c>
      <c r="AM143" s="214">
        <f>IF(AO142-AO141=0,"0",IF(AM142&gt;AS142,1,IF(AM142=AS142,"0,5",0)))</f>
        <v>0</v>
      </c>
      <c r="AN143" s="214">
        <f>IF(AO142-AO141=0,"0",IF(AN142&gt;AT142,1,IF(AN142=AT142,"0,5",0)))</f>
        <v>0</v>
      </c>
      <c r="AO143" s="214">
        <f>IF(AO142-AO141=0,"0",IF(AO142&gt;AU142,1,IF(AO142=AU142,"0,5",0)))</f>
        <v>0</v>
      </c>
      <c r="AP143" s="27"/>
      <c r="AQ143" s="27"/>
      <c r="AR143" s="214">
        <f>IF(AU142-AU141=0,"0",IF(AR142&gt;AL142,1,IF(AR142=AL142,"0,5",0)))</f>
        <v>0</v>
      </c>
      <c r="AS143" s="214">
        <f>IF(AU142-AU141=0,"0",IF(AS142&gt;AM142,1,IF(AS142=AM142,"0,5",0)))</f>
        <v>1</v>
      </c>
      <c r="AT143" s="214">
        <f>IF(AU142-AU141=0,"0",IF(AT142&gt;AN142,1,IF(AT142=AN142,"0,5",0)))</f>
        <v>1</v>
      </c>
      <c r="AU143" s="214">
        <f>IF(AU142-AU141=0,"0",IF(AU142&gt;AO142,1,IF(AU142=AO142,"0,5",0)))</f>
        <v>1</v>
      </c>
      <c r="AV143" s="40"/>
      <c r="AW143" s="36"/>
      <c r="AX143" s="214">
        <f>IF(BA142-BA141=0,"0",IF(AX142&gt;BD142,1,IF(AX142=BD142,"0,5",0)))</f>
        <v>0</v>
      </c>
      <c r="AY143" s="214">
        <f>IF(BA142-BA141=0,"0",IF(AY142&gt;BE142,1,IF(AY142=BE142,"0,5",0)))</f>
        <v>1</v>
      </c>
      <c r="AZ143" s="214">
        <f>IF(BA142-BA141=0,"0",IF(AZ142&gt;BF142,1,IF(AZ142=BF142,"0,5",0)))</f>
        <v>0</v>
      </c>
      <c r="BA143" s="214">
        <f>IF(BA142-BA141=0,"0",IF(BA142&gt;BG142,1,IF(BA142=BG142,"0,5",0)))</f>
        <v>0</v>
      </c>
      <c r="BB143" s="27"/>
      <c r="BC143" s="27"/>
      <c r="BD143" s="214">
        <f>IF(BG142-BG141=0,"0",IF(BD142&gt;AX142,1,IF(BD142=AX142,"0,5",0)))</f>
        <v>1</v>
      </c>
      <c r="BE143" s="214">
        <f>IF(BG142-BG141=0,"0",IF(BE142&gt;AY142,1,IF(BE142=AY142,"0,5",0)))</f>
        <v>0</v>
      </c>
      <c r="BF143" s="214">
        <f>IF(BG142-BG141=0,"0",IF(BF142&gt;AZ142,1,IF(BF142=AZ142,"0,5",0)))</f>
        <v>1</v>
      </c>
      <c r="BG143" s="214">
        <f>IF(BG142-BG141=0,"0",IF(BG142&gt;BA142,1,IF(BG142=BA142,"0,5",0)))</f>
        <v>1</v>
      </c>
    </row>
    <row r="144" spans="1:59" s="25" customFormat="1" ht="21" thickBot="1">
      <c r="A144" s="15"/>
      <c r="B144" s="37"/>
      <c r="C144" s="37"/>
      <c r="D144" s="16" t="s">
        <v>10</v>
      </c>
      <c r="E144" s="46">
        <f>B143+C143+D143+E143</f>
        <v>4</v>
      </c>
      <c r="F144" s="37"/>
      <c r="G144" s="37"/>
      <c r="H144" s="37"/>
      <c r="I144" s="37"/>
      <c r="J144" s="16" t="s">
        <v>10</v>
      </c>
      <c r="K144" s="46">
        <f>H143+I143+J143+K143</f>
        <v>0</v>
      </c>
      <c r="L144" s="41"/>
      <c r="M144" s="15"/>
      <c r="N144" s="37"/>
      <c r="O144" s="37"/>
      <c r="P144" s="16" t="s">
        <v>10</v>
      </c>
      <c r="Q144" s="46">
        <f>N143+O143+P143+Q143</f>
        <v>4</v>
      </c>
      <c r="R144" s="37"/>
      <c r="S144" s="37"/>
      <c r="T144" s="37"/>
      <c r="U144" s="37"/>
      <c r="V144" s="16" t="s">
        <v>10</v>
      </c>
      <c r="W144" s="46">
        <f>T143+U143+V143+W143</f>
        <v>0</v>
      </c>
      <c r="X144" s="41"/>
      <c r="Y144" s="15"/>
      <c r="Z144" s="37"/>
      <c r="AA144" s="37"/>
      <c r="AB144" s="16" t="s">
        <v>10</v>
      </c>
      <c r="AC144" s="46">
        <f>Z143+AA143+AB143+AC143</f>
        <v>0</v>
      </c>
      <c r="AD144" s="37"/>
      <c r="AE144" s="37"/>
      <c r="AF144" s="37"/>
      <c r="AG144" s="37"/>
      <c r="AH144" s="16" t="s">
        <v>10</v>
      </c>
      <c r="AI144" s="46">
        <f>AF143+AG143+AH143+AI143</f>
        <v>0</v>
      </c>
      <c r="AJ144" s="41"/>
      <c r="AK144" s="15"/>
      <c r="AL144" s="37"/>
      <c r="AM144" s="37"/>
      <c r="AN144" s="16" t="s">
        <v>10</v>
      </c>
      <c r="AO144" s="46">
        <f>AL143+AM143+AN143+AO143</f>
        <v>1</v>
      </c>
      <c r="AP144" s="37"/>
      <c r="AQ144" s="37"/>
      <c r="AR144" s="37"/>
      <c r="AS144" s="37"/>
      <c r="AT144" s="16" t="s">
        <v>10</v>
      </c>
      <c r="AU144" s="46">
        <f>SUM(AR143:AU143)</f>
        <v>3</v>
      </c>
      <c r="AV144" s="41"/>
      <c r="AW144" s="15"/>
      <c r="AX144" s="37"/>
      <c r="AY144" s="37"/>
      <c r="AZ144" s="16" t="s">
        <v>10</v>
      </c>
      <c r="BA144" s="46">
        <f>AX143+AY143+AZ143+BA143</f>
        <v>1</v>
      </c>
      <c r="BB144" s="37"/>
      <c r="BC144" s="37"/>
      <c r="BD144" s="37"/>
      <c r="BE144" s="37"/>
      <c r="BF144" s="16" t="s">
        <v>10</v>
      </c>
      <c r="BG144" s="46">
        <f>BD143+BE143+BF143+BG143</f>
        <v>3</v>
      </c>
    </row>
    <row r="145" spans="1:59" s="25" customFormat="1" ht="16" thickBot="1">
      <c r="D145" s="44" t="s">
        <v>268</v>
      </c>
      <c r="E145" s="44" t="str">
        <f>IF(E142-E141=0,"IS",IF(E144&gt;K144,"S",IF(E144&lt;K144,"T",IF(E144=K144,"U","0"))))</f>
        <v>S</v>
      </c>
      <c r="J145" s="44" t="s">
        <v>268</v>
      </c>
      <c r="K145" s="44" t="str">
        <f>IF(K142-K141=0,"IS",IF(K144&gt;E144,"S",IF(K144&lt;E144,"T",IF(K144=E144,"U","0"))))</f>
        <v>T</v>
      </c>
      <c r="P145" s="44" t="s">
        <v>268</v>
      </c>
      <c r="Q145" s="44" t="str">
        <f>IF(Q142-Q141=0,"IS",IF(Q144&gt;W144,"S",IF(Q144&lt;W144,"T",IF(Q144=W144,"U","0"))))</f>
        <v>S</v>
      </c>
      <c r="V145" s="44" t="s">
        <v>268</v>
      </c>
      <c r="W145" s="44" t="str">
        <f>IF(W142-W141=0,"IS",IF(W144&gt;Q144,"S",IF(W144&lt;Q144,"T",IF(W144=Q144,"U","0"))))</f>
        <v>T</v>
      </c>
      <c r="AB145" s="44" t="s">
        <v>268</v>
      </c>
      <c r="AC145" s="44" t="str">
        <f>IF(AC142-AC141=0,"IS",IF(AC144&gt;AI144,"S",IF(AC144&lt;AI144,"T",IF(AC144=AI144,"U","0"))))</f>
        <v>IS</v>
      </c>
      <c r="AH145" s="44" t="s">
        <v>268</v>
      </c>
      <c r="AI145" s="44" t="str">
        <f>IF(AI142-AI141=0,"IS",IF(AI144&gt;AC144,"S",IF(AI144&lt;AC144,"T",IF(AI144=AC144,"U","0"))))</f>
        <v>IS</v>
      </c>
      <c r="AN145" s="44" t="s">
        <v>268</v>
      </c>
      <c r="AO145" s="44" t="str">
        <f>IF(AO142-AO141=0,"IS",IF(AO144&gt;AU144,"S",IF(AO144&lt;AU144,"T",IF(AO144=AU144,"U","0"))))</f>
        <v>T</v>
      </c>
      <c r="AT145" s="44" t="s">
        <v>268</v>
      </c>
      <c r="AU145" s="44" t="str">
        <f>IF(AU142-AU141=0,"IS",IF(AU144&gt;AO144,"S",IF(AU144&lt;AO144,"T",IF(AU144=AO144,"U","0"))))</f>
        <v>S</v>
      </c>
      <c r="AZ145" s="44" t="s">
        <v>268</v>
      </c>
      <c r="BA145" s="44" t="str">
        <f>IF(BA142-BA141=0,"IS",IF(BA144&gt;BG144,"S",IF(BA144&lt;BG144,"T",IF(BA144=BG144,"U","0"))))</f>
        <v>T</v>
      </c>
      <c r="BF145" s="44" t="s">
        <v>268</v>
      </c>
      <c r="BG145" s="44" t="str">
        <f>IF(BG142-BG141=0,"IS",IF(BG144&gt;BA144,"S",IF(BG144&lt;BA144,"T",IF(BG144=BA144,"U","0"))))</f>
        <v>S</v>
      </c>
    </row>
    <row r="146" spans="1:59" ht="16" thickBot="1"/>
    <row r="147" spans="1:59" ht="27" thickBot="1">
      <c r="A147" s="38" t="s">
        <v>127</v>
      </c>
      <c r="B147" s="39"/>
      <c r="C147" s="39"/>
      <c r="D147" s="39"/>
      <c r="E147" s="39"/>
      <c r="F147" s="39"/>
      <c r="G147" s="39"/>
      <c r="H147" s="39"/>
      <c r="I147" s="39"/>
      <c r="J147" s="39"/>
      <c r="K147" s="39"/>
      <c r="L147" s="39"/>
      <c r="M147" s="39"/>
      <c r="N147" s="39"/>
      <c r="O147" s="39"/>
      <c r="P147" s="39"/>
      <c r="Q147" s="39"/>
      <c r="R147" s="39"/>
      <c r="S147" s="39"/>
      <c r="T147" s="39"/>
      <c r="U147" s="39"/>
      <c r="V147" s="39"/>
      <c r="W147" s="39"/>
      <c r="X147" s="39"/>
      <c r="Y147" s="39"/>
      <c r="Z147" s="39"/>
      <c r="AA147" s="39"/>
      <c r="AB147" s="39"/>
      <c r="AC147" s="39"/>
      <c r="AD147" s="39"/>
      <c r="AE147" s="39"/>
      <c r="AF147" s="39"/>
      <c r="AG147" s="39"/>
      <c r="AH147" s="39"/>
      <c r="AI147" s="39"/>
      <c r="AJ147" s="39"/>
      <c r="AK147" s="39"/>
      <c r="AL147" s="39"/>
      <c r="AM147" s="39"/>
      <c r="AN147" s="39"/>
      <c r="AO147" s="39"/>
      <c r="AP147" s="39"/>
      <c r="AQ147" s="39"/>
      <c r="AR147" s="39"/>
      <c r="AS147" s="39"/>
      <c r="AT147" s="39"/>
      <c r="AU147" s="39"/>
      <c r="AV147" s="39"/>
      <c r="AW147" s="39"/>
      <c r="AX147" s="39"/>
      <c r="AY147" s="39"/>
      <c r="AZ147" s="39"/>
      <c r="BA147" s="39"/>
      <c r="BB147" s="39"/>
      <c r="BC147" s="39"/>
      <c r="BD147" s="39"/>
      <c r="BE147" s="39"/>
      <c r="BF147" s="39"/>
      <c r="BG147" s="42"/>
    </row>
    <row r="148" spans="1:59" ht="21">
      <c r="A148" s="24" t="s">
        <v>128</v>
      </c>
      <c r="B148" s="31"/>
      <c r="C148" s="31"/>
      <c r="D148" s="31"/>
      <c r="E148" s="31"/>
      <c r="F148" s="31"/>
      <c r="G148" s="31"/>
      <c r="H148" s="31"/>
      <c r="I148" s="31"/>
      <c r="J148" s="31"/>
      <c r="K148" s="32"/>
      <c r="L148" s="40"/>
      <c r="M148" s="24" t="s">
        <v>129</v>
      </c>
      <c r="N148" s="31"/>
      <c r="O148" s="31"/>
      <c r="P148" s="31"/>
      <c r="Q148" s="31"/>
      <c r="R148" s="31"/>
      <c r="S148" s="31"/>
      <c r="T148" s="31"/>
      <c r="U148" s="31"/>
      <c r="V148" s="31"/>
      <c r="W148" s="32"/>
      <c r="X148" s="40"/>
      <c r="Y148" s="24" t="s">
        <v>130</v>
      </c>
      <c r="Z148" s="31"/>
      <c r="AA148" s="31"/>
      <c r="AB148" s="31"/>
      <c r="AC148" s="31"/>
      <c r="AD148" s="31"/>
      <c r="AE148" s="31"/>
      <c r="AF148" s="31"/>
      <c r="AG148" s="31"/>
      <c r="AH148" s="31"/>
      <c r="AI148" s="32"/>
      <c r="AJ148" s="40"/>
      <c r="AK148" s="24" t="s">
        <v>131</v>
      </c>
      <c r="AL148" s="31"/>
      <c r="AM148" s="31"/>
      <c r="AN148" s="31"/>
      <c r="AO148" s="31"/>
      <c r="AP148" s="31"/>
      <c r="AQ148" s="31"/>
      <c r="AR148" s="31"/>
      <c r="AS148" s="31"/>
      <c r="AT148" s="31"/>
      <c r="AU148" s="32"/>
      <c r="AV148" s="40"/>
      <c r="AW148" s="24" t="s">
        <v>132</v>
      </c>
      <c r="AX148" s="31"/>
      <c r="AY148" s="31"/>
      <c r="AZ148" s="31"/>
      <c r="BA148" s="31"/>
      <c r="BB148" s="31"/>
      <c r="BC148" s="31"/>
      <c r="BD148" s="31"/>
      <c r="BE148" s="31"/>
      <c r="BF148" s="31"/>
      <c r="BG148" s="32"/>
    </row>
    <row r="149" spans="1:59" ht="18">
      <c r="A149" s="33" t="s">
        <v>2</v>
      </c>
      <c r="B149" s="386" t="s">
        <v>11</v>
      </c>
      <c r="C149" s="386"/>
      <c r="D149" s="27"/>
      <c r="E149" s="27"/>
      <c r="F149" s="27"/>
      <c r="G149" s="34" t="s">
        <v>13</v>
      </c>
      <c r="H149" s="386" t="s">
        <v>30</v>
      </c>
      <c r="I149" s="386"/>
      <c r="J149" s="27"/>
      <c r="K149" s="35"/>
      <c r="L149" s="40"/>
      <c r="M149" s="33" t="s">
        <v>2</v>
      </c>
      <c r="N149" s="386" t="s">
        <v>12</v>
      </c>
      <c r="O149" s="386"/>
      <c r="P149" s="27"/>
      <c r="Q149" s="27"/>
      <c r="R149" s="27"/>
      <c r="S149" s="34" t="s">
        <v>13</v>
      </c>
      <c r="T149" s="386" t="s">
        <v>27</v>
      </c>
      <c r="U149" s="386"/>
      <c r="V149" s="27"/>
      <c r="W149" s="35"/>
      <c r="X149" s="40"/>
      <c r="Y149" s="33" t="s">
        <v>2</v>
      </c>
      <c r="Z149" s="386" t="s">
        <v>25</v>
      </c>
      <c r="AA149" s="386"/>
      <c r="AB149" s="27"/>
      <c r="AC149" s="27"/>
      <c r="AD149" s="27"/>
      <c r="AE149" s="34" t="s">
        <v>13</v>
      </c>
      <c r="AF149" s="386" t="s">
        <v>29</v>
      </c>
      <c r="AG149" s="386"/>
      <c r="AH149" s="27"/>
      <c r="AI149" s="35"/>
      <c r="AJ149" s="40"/>
      <c r="AK149" s="33" t="s">
        <v>2</v>
      </c>
      <c r="AL149" s="386" t="s">
        <v>64</v>
      </c>
      <c r="AM149" s="386"/>
      <c r="AN149" s="27"/>
      <c r="AO149" s="27"/>
      <c r="AP149" s="27"/>
      <c r="AQ149" s="34" t="s">
        <v>13</v>
      </c>
      <c r="AR149" s="386" t="s">
        <v>32</v>
      </c>
      <c r="AS149" s="386"/>
      <c r="AT149" s="27"/>
      <c r="AU149" s="35"/>
      <c r="AV149" s="40"/>
      <c r="AW149" s="33" t="s">
        <v>2</v>
      </c>
      <c r="AX149" s="386" t="s">
        <v>26</v>
      </c>
      <c r="AY149" s="386"/>
      <c r="AZ149" s="27"/>
      <c r="BA149" s="27"/>
      <c r="BB149" s="27"/>
      <c r="BC149" s="34" t="s">
        <v>13</v>
      </c>
      <c r="BD149" s="386" t="s">
        <v>31</v>
      </c>
      <c r="BE149" s="386"/>
      <c r="BF149" s="27"/>
      <c r="BG149" s="35"/>
    </row>
    <row r="150" spans="1:59" ht="16" thickBot="1">
      <c r="A150" s="36"/>
      <c r="B150" s="27"/>
      <c r="C150" s="27"/>
      <c r="D150" s="27"/>
      <c r="E150" s="27"/>
      <c r="F150" s="27"/>
      <c r="G150" s="27"/>
      <c r="H150" s="27"/>
      <c r="I150" s="27"/>
      <c r="J150" s="27"/>
      <c r="K150" s="35"/>
      <c r="L150" s="40"/>
      <c r="M150" s="36"/>
      <c r="N150" s="27"/>
      <c r="O150" s="27"/>
      <c r="P150" s="27"/>
      <c r="Q150" s="27"/>
      <c r="R150" s="27"/>
      <c r="S150" s="27"/>
      <c r="T150" s="27"/>
      <c r="U150" s="27"/>
      <c r="V150" s="27"/>
      <c r="W150" s="35"/>
      <c r="X150" s="40"/>
      <c r="Y150" s="36"/>
      <c r="Z150" s="27"/>
      <c r="AA150" s="27"/>
      <c r="AB150" s="27"/>
      <c r="AC150" s="27"/>
      <c r="AD150" s="27"/>
      <c r="AE150" s="27"/>
      <c r="AF150" s="27"/>
      <c r="AG150" s="27"/>
      <c r="AH150" s="27"/>
      <c r="AI150" s="35"/>
      <c r="AJ150" s="40"/>
      <c r="AK150" s="36"/>
      <c r="AL150" s="27"/>
      <c r="AM150" s="27"/>
      <c r="AN150" s="27"/>
      <c r="AO150" s="27"/>
      <c r="AP150" s="27"/>
      <c r="AQ150" s="27"/>
      <c r="AR150" s="27"/>
      <c r="AS150" s="27"/>
      <c r="AT150" s="27"/>
      <c r="AU150" s="35"/>
      <c r="AV150" s="40"/>
      <c r="AW150" s="36"/>
      <c r="AX150" s="27"/>
      <c r="AY150" s="27"/>
      <c r="AZ150" s="27"/>
      <c r="BA150" s="27"/>
      <c r="BB150" s="27"/>
      <c r="BC150" s="27"/>
      <c r="BD150" s="27"/>
      <c r="BE150" s="27"/>
      <c r="BF150" s="27"/>
      <c r="BG150" s="35"/>
    </row>
    <row r="151" spans="1:59" ht="16" thickBot="1">
      <c r="A151" s="3" t="s">
        <v>3</v>
      </c>
      <c r="B151" s="4" t="s">
        <v>4</v>
      </c>
      <c r="C151" s="17" t="s">
        <v>5</v>
      </c>
      <c r="D151" s="17" t="s">
        <v>6</v>
      </c>
      <c r="E151" s="4" t="s">
        <v>7</v>
      </c>
      <c r="F151" s="27"/>
      <c r="G151" s="3" t="s">
        <v>3</v>
      </c>
      <c r="H151" s="4" t="s">
        <v>4</v>
      </c>
      <c r="I151" s="17" t="s">
        <v>5</v>
      </c>
      <c r="J151" s="17" t="s">
        <v>6</v>
      </c>
      <c r="K151" s="4" t="s">
        <v>7</v>
      </c>
      <c r="L151" s="40"/>
      <c r="M151" s="3" t="s">
        <v>3</v>
      </c>
      <c r="N151" s="4" t="s">
        <v>4</v>
      </c>
      <c r="O151" s="17" t="s">
        <v>5</v>
      </c>
      <c r="P151" s="17" t="s">
        <v>6</v>
      </c>
      <c r="Q151" s="4" t="s">
        <v>7</v>
      </c>
      <c r="R151" s="27"/>
      <c r="S151" s="3" t="s">
        <v>3</v>
      </c>
      <c r="T151" s="4" t="s">
        <v>4</v>
      </c>
      <c r="U151" s="17" t="s">
        <v>5</v>
      </c>
      <c r="V151" s="17" t="s">
        <v>6</v>
      </c>
      <c r="W151" s="4" t="s">
        <v>7</v>
      </c>
      <c r="X151" s="40"/>
      <c r="Y151" s="3" t="s">
        <v>3</v>
      </c>
      <c r="Z151" s="4" t="s">
        <v>4</v>
      </c>
      <c r="AA151" s="17" t="s">
        <v>5</v>
      </c>
      <c r="AB151" s="17" t="s">
        <v>6</v>
      </c>
      <c r="AC151" s="4" t="s">
        <v>7</v>
      </c>
      <c r="AD151" s="27"/>
      <c r="AE151" s="3" t="s">
        <v>3</v>
      </c>
      <c r="AF151" s="4" t="s">
        <v>4</v>
      </c>
      <c r="AG151" s="17" t="s">
        <v>5</v>
      </c>
      <c r="AH151" s="17" t="s">
        <v>6</v>
      </c>
      <c r="AI151" s="4" t="s">
        <v>7</v>
      </c>
      <c r="AJ151" s="40"/>
      <c r="AK151" s="3" t="s">
        <v>3</v>
      </c>
      <c r="AL151" s="4" t="s">
        <v>4</v>
      </c>
      <c r="AM151" s="17" t="s">
        <v>5</v>
      </c>
      <c r="AN151" s="17" t="s">
        <v>6</v>
      </c>
      <c r="AO151" s="4" t="s">
        <v>7</v>
      </c>
      <c r="AP151" s="27"/>
      <c r="AQ151" s="3" t="s">
        <v>3</v>
      </c>
      <c r="AR151" s="4" t="s">
        <v>4</v>
      </c>
      <c r="AS151" s="17" t="s">
        <v>5</v>
      </c>
      <c r="AT151" s="17" t="s">
        <v>6</v>
      </c>
      <c r="AU151" s="4" t="s">
        <v>7</v>
      </c>
      <c r="AV151" s="40"/>
      <c r="AW151" s="3" t="s">
        <v>3</v>
      </c>
      <c r="AX151" s="4" t="s">
        <v>4</v>
      </c>
      <c r="AY151" s="17" t="s">
        <v>5</v>
      </c>
      <c r="AZ151" s="17" t="s">
        <v>6</v>
      </c>
      <c r="BA151" s="4" t="s">
        <v>7</v>
      </c>
      <c r="BB151" s="27"/>
      <c r="BC151" s="3" t="s">
        <v>3</v>
      </c>
      <c r="BD151" s="4" t="s">
        <v>4</v>
      </c>
      <c r="BE151" s="17" t="s">
        <v>5</v>
      </c>
      <c r="BF151" s="17" t="s">
        <v>6</v>
      </c>
      <c r="BG151" s="4" t="s">
        <v>7</v>
      </c>
    </row>
    <row r="152" spans="1:59">
      <c r="A152" s="47" t="str">
        <f>IF(B149="Normo Slipestasjon",'Tellere og summer'!$A$3,IF(B149="Glamox",'Tellere og summer'!$A$13,IF(B149="Molde Kommune",'Tellere og summer'!$A$23,IF(B149="Rørlegger 1",'Tellere og summer'!$A$33,IF(B149="TietoEVRY",'Tellere og summer'!$A$43,IF(B149="Danielsen å i",'Tellere og summer'!$A$53,IF(B149="Panorama Turkeys",'Tellere og summer'!$A$63,IF(B149="Team Fuglset",'Tellere og summer'!$A$73,IF(B149="Istad Strikers",'Tellere og summer'!$A$83,IF(B149="Ytre Bowlinglag",'Tellere og summer'!$A$93,"NA"))))))))))</f>
        <v>Asbjørn Toft</v>
      </c>
      <c r="B152" s="5"/>
      <c r="C152" s="18"/>
      <c r="D152" s="5"/>
      <c r="E152" s="7">
        <f>SUM(B152:D152)</f>
        <v>0</v>
      </c>
      <c r="F152" s="27"/>
      <c r="G152" s="47" t="str">
        <f>IF(H149="Normo Slipestasjon",'Tellere og summer'!$A$3,IF(H149="Glamox",'Tellere og summer'!$A$13,IF(H149="Molde Kommune",'Tellere og summer'!$A$23,IF(H149="Rørlegger 1",'Tellere og summer'!$A$33,IF(H149="TietoEVRY",'Tellere og summer'!$A$43,IF(H149="Danielsen å i",'Tellere og summer'!$A$53,IF(H149="Panorama Turkeys",'Tellere og summer'!$A$63,IF(H149="Team Fuglset",'Tellere og summer'!$A$73,IF(H149="Istad Strikers",'Tellere og summer'!$A$83,IF(H149="Ytre Bowlinglag",'Tellere og summer'!$A$93,"NA"))))))))))</f>
        <v>Arne Ytterhaug</v>
      </c>
      <c r="H152" s="5"/>
      <c r="I152" s="18"/>
      <c r="J152" s="6"/>
      <c r="K152" s="5">
        <f t="shared" ref="K152:K158" si="82">SUM(H152:J152)</f>
        <v>0</v>
      </c>
      <c r="L152" s="40"/>
      <c r="M152" s="47" t="str">
        <f>IF(N149="Normo Slipestasjon",'Tellere og summer'!$A$3,IF(N149="Glamox",'Tellere og summer'!$A$13,IF(N149="Molde Kommune",'Tellere og summer'!$A$23,IF(N149="Rørlegger 1",'Tellere og summer'!$A$33,IF(N149="TietoEVRY",'Tellere og summer'!$A$43,IF(N149="Danielsen å i",'Tellere og summer'!$A$53,IF(N149="Panorama Turkeys",'Tellere og summer'!$A$63,IF(N149="Team Fuglset",'Tellere og summer'!$A$73,IF(N149="Istad Strikers",'Tellere og summer'!$A$83,IF(N149="Ytre Bowlinglag",'Tellere og summer'!$A$93,"NA"))))))))))</f>
        <v>Paul Boyle</v>
      </c>
      <c r="N152" s="5"/>
      <c r="O152" s="18"/>
      <c r="P152" s="5"/>
      <c r="Q152" s="7">
        <f>SUM(N152:P152)</f>
        <v>0</v>
      </c>
      <c r="R152" s="27"/>
      <c r="S152" s="47" t="str">
        <f>IF(T149="Normo Slipestasjon",'Tellere og summer'!$A$3,IF(T149="Glamox",'Tellere og summer'!$A$13,IF(T149="Molde Kommune",'Tellere og summer'!$A$23,IF(T149="Rørlegger 1",'Tellere og summer'!$A$33,IF(T149="TietoEVRY",'Tellere og summer'!$A$43,IF(T149="Danielsen å i",'Tellere og summer'!$A$53,IF(T149="Panorama Turkeys",'Tellere og summer'!$A$63,IF(T149="Team Fuglset",'Tellere og summer'!$A$73,IF(T149="Istad Strikers",'Tellere og summer'!$A$83,IF(T149="Ytre Bowlinglag",'Tellere og summer'!$A$93,"NA"))))))))))</f>
        <v>Svein Erik Jenset</v>
      </c>
      <c r="T152" s="5"/>
      <c r="U152" s="18"/>
      <c r="V152" s="5"/>
      <c r="W152" s="7">
        <f>SUM(T152:V152)</f>
        <v>0</v>
      </c>
      <c r="X152" s="40"/>
      <c r="Y152" s="47" t="str">
        <f>IF(Z149="Normo Slipestasjon",'Tellere og summer'!$A$3,IF(Z149="Glamox",'Tellere og summer'!$A$13,IF(Z149="Molde Kommune",'Tellere og summer'!$A$23,IF(Z149="Rørlegger 1",'Tellere og summer'!$A$33,IF(Z149="TietoEVRY",'Tellere og summer'!$A$43,IF(Z149="Danielsen å i",'Tellere og summer'!$A$53,IF(Z149="Panorama Turkeys",'Tellere og summer'!$A$63,IF(Z149="Team Fuglset",'Tellere og summer'!$A$73,IF(Z149="Istad Strikers",'Tellere og summer'!$A$83,IF(Z149="Ytre Bowlinglag",'Tellere og summer'!$A$93,"NA"))))))))))</f>
        <v>Gerd Norunn Nygård</v>
      </c>
      <c r="Z152" s="5">
        <v>149</v>
      </c>
      <c r="AA152" s="18">
        <v>135</v>
      </c>
      <c r="AB152" s="5">
        <v>141</v>
      </c>
      <c r="AC152" s="7">
        <f>SUM(Z152:AB152)</f>
        <v>425</v>
      </c>
      <c r="AD152" s="27"/>
      <c r="AE152" s="47" t="str">
        <f>IF(AF149="Normo Slipestasjon",'Tellere og summer'!$A$3,IF(AF149="Glamox",'Tellere og summer'!$A$13,IF(AF149="Molde Kommune",'Tellere og summer'!$A$23,IF(AF149="Rørlegger 1",'Tellere og summer'!$A$33,IF(AF149="TietoEVRY",'Tellere og summer'!$A$43,IF(AF149="Danielsen å i",'Tellere og summer'!$A$53,IF(AF149="Panorama Turkeys",'Tellere og summer'!$A$63,IF(AF149="Team Fuglset",'Tellere og summer'!$A$73,IF(AF149="Istad Strikers",'Tellere og summer'!$A$83,IF(AF149="Ytre Bowlinglag",'Tellere og summer'!$A$93,"NA"))))))))))</f>
        <v>Martin Aarø</v>
      </c>
      <c r="AF152" s="5">
        <v>212</v>
      </c>
      <c r="AG152" s="18">
        <v>190</v>
      </c>
      <c r="AH152" s="5">
        <v>206</v>
      </c>
      <c r="AI152" s="7">
        <f>SUM(AF152:AH152)</f>
        <v>608</v>
      </c>
      <c r="AJ152" s="40"/>
      <c r="AK152" s="47" t="str">
        <f>IF(AL149="Normo Slipestasjon",'Tellere og summer'!$A$3,IF(AL149="Glamox",'Tellere og summer'!$A$13,IF(AL149="Molde Kommune",'Tellere og summer'!$A$23,IF(AL149="Rørlegger 1",'Tellere og summer'!$A$33,IF(AL149="TietoEVRY",'Tellere og summer'!$A$43,IF(AL149="Danielsen å i",'Tellere og summer'!$A$53,IF(AL149="Panorama Turkeys",'Tellere og summer'!$A$63,IF(AL149="Team Fuglset",'Tellere og summer'!$A$73,IF(AL149="Istad Strikers",'Tellere og summer'!$A$83,IF(AL149="Ytre Bowlinglag",'Tellere og summer'!$A$93,"NA"))))))))))</f>
        <v>Kjell Thorsrudhagen</v>
      </c>
      <c r="AL152" s="5">
        <v>103</v>
      </c>
      <c r="AM152" s="18"/>
      <c r="AN152" s="5">
        <v>165</v>
      </c>
      <c r="AO152" s="7">
        <f>SUM(AL152:AN152)</f>
        <v>268</v>
      </c>
      <c r="AP152" s="27"/>
      <c r="AQ152" s="47" t="str">
        <f>IF(AR149="Normo Slipestasjon",'Tellere og summer'!$A$3,IF(AR149="Glamox",'Tellere og summer'!$A$13,IF(AR149="Molde Kommune",'Tellere og summer'!$A$23,IF(AR149="Rørlegger 1",'Tellere og summer'!$A$33,IF(AR149="TietoEVRY",'Tellere og summer'!$A$43,IF(AR149="Danielsen å i",'Tellere og summer'!$A$53,IF(AR149="Panorama Turkeys",'Tellere og summer'!$A$63,IF(AR149="Team Fuglset",'Tellere og summer'!$A$73,IF(AR149="Istad Strikers",'Tellere og summer'!$A$83,IF(AR149="Ytre Bowlinglag",'Tellere og summer'!$A$93,"NA"))))))))))</f>
        <v>Sten-Morten Kjørsvik</v>
      </c>
      <c r="AR152" s="5">
        <v>133</v>
      </c>
      <c r="AS152" s="18">
        <v>162</v>
      </c>
      <c r="AT152" s="5">
        <v>181</v>
      </c>
      <c r="AU152" s="7">
        <f>SUM(AR152:AT152)</f>
        <v>476</v>
      </c>
      <c r="AV152" s="40"/>
      <c r="AW152" s="47" t="str">
        <f>IF(AX149="Normo Slipestasjon",'Tellere og summer'!$A$3,IF(AX149="Glamox",'Tellere og summer'!$A$13,IF(AX149="Molde Kommune",'Tellere og summer'!$A$23,IF(AX149="Rørlegger 1",'Tellere og summer'!$A$33,IF(AX149="TietoEVRY",'Tellere og summer'!$A$43,IF(AX149="Danielsen å i",'Tellere og summer'!$A$53,IF(AX149="Panorama Turkeys",'Tellere og summer'!$A$63,IF(AX149="Team Fuglset",'Tellere og summer'!$A$73,IF(AX149="Istad Strikers",'Tellere og summer'!$A$83,IF(AX149="Ytre Bowlinglag",'Tellere og summer'!$A$93,"NA"))))))))))</f>
        <v>Arnfinn Lange</v>
      </c>
      <c r="AX152" s="5"/>
      <c r="AY152" s="18"/>
      <c r="AZ152" s="5"/>
      <c r="BA152" s="7">
        <f>SUM(AX152:AZ152)</f>
        <v>0</v>
      </c>
      <c r="BB152" s="27"/>
      <c r="BC152" s="47" t="str">
        <f>IF(BD149="Normo Slipestasjon",'Tellere og summer'!$A$3,IF(BD149="Glamox",'Tellere og summer'!$A$13,IF(BD149="Molde Kommune",'Tellere og summer'!$A$23,IF(BD149="Rørlegger 1",'Tellere og summer'!$A$33,IF(BD149="TietoEVRY",'Tellere og summer'!$A$43,IF(BD149="Danielsen å i",'Tellere og summer'!$A$53,IF(BD149="Panorama Turkeys",'Tellere og summer'!$A$63,IF(BD149="Team Fuglset",'Tellere og summer'!$A$73,IF(BD149="Istad Strikers",'Tellere og summer'!$A$83,IF(BD149="Ytre Bowlinglag",'Tellere og summer'!$A$93,"NA"))))))))))</f>
        <v>Amund Vaagen</v>
      </c>
      <c r="BD152" s="5"/>
      <c r="BE152" s="18"/>
      <c r="BF152" s="5"/>
      <c r="BG152" s="7">
        <f>SUM(BD152:BF152)</f>
        <v>0</v>
      </c>
    </row>
    <row r="153" spans="1:59">
      <c r="A153" s="47" t="str">
        <f>IF(B149="Normo Slipestasjon",'Tellere og summer'!$A$4,IF(B149="Glamox",'Tellere og summer'!$A$14,IF(B149="Molde Kommune",'Tellere og summer'!$A$24,IF(B149="Rørlegger 1",'Tellere og summer'!$A$34,IF(B149="TietoEVRY",'Tellere og summer'!$A$44,IF(B149="Danielsen å i",'Tellere og summer'!$A$54,IF(B149="Panorama Turkeys",'Tellere og summer'!$A$64,IF(B149="Team Fuglset",'Tellere og summer'!$A$74,IF(B149="Istad Strikers",'Tellere og summer'!$A$84,IF(B149="Ytre Bowlinglag",'Tellere og summer'!$A$94,"NA"))))))))))</f>
        <v>Tormod Kleppe</v>
      </c>
      <c r="B153" s="8">
        <v>117</v>
      </c>
      <c r="C153" s="19">
        <v>88</v>
      </c>
      <c r="D153" s="8">
        <v>147</v>
      </c>
      <c r="E153" s="10">
        <f t="shared" ref="E153:E159" si="83">SUM(B153:D153)</f>
        <v>352</v>
      </c>
      <c r="F153" s="27"/>
      <c r="G153" s="47" t="str">
        <f>IF(H149="Normo Slipestasjon",'Tellere og summer'!$A$4,IF(H149="Glamox",'Tellere og summer'!$A$14,IF(H149="Molde Kommune",'Tellere og summer'!$A$24,IF(H149="Rørlegger 1",'Tellere og summer'!$A$34,IF(H149="TietoEVRY",'Tellere og summer'!$A$44,IF(H149="Danielsen å i",'Tellere og summer'!$A$54,IF(H149="Panorama Turkeys",'Tellere og summer'!$A$64,IF(H149="Team Fuglset",'Tellere og summer'!$A$74,IF(H149="Istad Strikers",'Tellere og summer'!$A$84,IF(H149="Ytre Bowlinglag",'Tellere og summer'!$A$94,"NA"))))))))))</f>
        <v>Magne Farstadvoll</v>
      </c>
      <c r="H153" s="8"/>
      <c r="I153" s="19"/>
      <c r="J153" s="9"/>
      <c r="K153" s="8">
        <f t="shared" si="82"/>
        <v>0</v>
      </c>
      <c r="L153" s="40"/>
      <c r="M153" s="47" t="str">
        <f>IF(N149="Normo Slipestasjon",'Tellere og summer'!$A$4,IF(N149="Glamox",'Tellere og summer'!$A$14,IF(N149="Molde Kommune",'Tellere og summer'!$A$24,IF(N149="Rørlegger 1",'Tellere og summer'!$A$34,IF(N149="TietoEVRY",'Tellere og summer'!$A$44,IF(N149="Danielsen å i",'Tellere og summer'!$A$54,IF(N149="Panorama Turkeys",'Tellere og summer'!$A$64,IF(N149="Team Fuglset",'Tellere og summer'!$A$74,IF(N149="Istad Strikers",'Tellere og summer'!$A$84,IF(N149="Ytre Bowlinglag",'Tellere og summer'!$A$94,"NA"))))))))))</f>
        <v>Rikard Nerland</v>
      </c>
      <c r="N153" s="8">
        <v>176</v>
      </c>
      <c r="O153" s="19">
        <v>154</v>
      </c>
      <c r="P153" s="8">
        <v>179</v>
      </c>
      <c r="Q153" s="10">
        <f t="shared" ref="Q153:Q159" si="84">SUM(N153:P153)</f>
        <v>509</v>
      </c>
      <c r="R153" s="27"/>
      <c r="S153" s="47" t="str">
        <f>IF(T149="Normo Slipestasjon",'Tellere og summer'!$A$4,IF(T149="Glamox",'Tellere og summer'!$A$14,IF(T149="Molde Kommune",'Tellere og summer'!$A$24,IF(T149="Rørlegger 1",'Tellere og summer'!$A$34,IF(T149="TietoEVRY",'Tellere og summer'!$A$44,IF(T149="Danielsen å i",'Tellere og summer'!$A$54,IF(T149="Panorama Turkeys",'Tellere og summer'!$A$64,IF(T149="Team Fuglset",'Tellere og summer'!$A$74,IF(T149="Istad Strikers",'Tellere og summer'!$A$84,IF(T149="Ytre Bowlinglag",'Tellere og summer'!$A$94,"NA"))))))))))</f>
        <v>Øystein Lervik</v>
      </c>
      <c r="T153" s="8"/>
      <c r="U153" s="19"/>
      <c r="V153" s="8"/>
      <c r="W153" s="10">
        <f t="shared" ref="W153:W159" si="85">SUM(T153:V153)</f>
        <v>0</v>
      </c>
      <c r="X153" s="40"/>
      <c r="Y153" s="47" t="str">
        <f>IF(Z149="Normo Slipestasjon",'Tellere og summer'!$A$4,IF(Z149="Glamox",'Tellere og summer'!$A$14,IF(Z149="Molde Kommune",'Tellere og summer'!$A$24,IF(Z149="Rørlegger 1",'Tellere og summer'!$A$34,IF(Z149="TietoEVRY",'Tellere og summer'!$A$44,IF(Z149="Danielsen å i",'Tellere og summer'!$A$54,IF(Z149="Panorama Turkeys",'Tellere og summer'!$A$64,IF(Z149="Team Fuglset",'Tellere og summer'!$A$74,IF(Z149="Istad Strikers",'Tellere og summer'!$A$84,IF(Z149="Ytre Bowlinglag",'Tellere og summer'!$A$94,"NA"))))))))))</f>
        <v>Ole Østigård</v>
      </c>
      <c r="Z153" s="8">
        <v>176</v>
      </c>
      <c r="AA153" s="19">
        <v>170</v>
      </c>
      <c r="AB153" s="8">
        <v>112</v>
      </c>
      <c r="AC153" s="10">
        <f t="shared" ref="AC153:AC159" si="86">SUM(Z153:AB153)</f>
        <v>458</v>
      </c>
      <c r="AD153" s="27"/>
      <c r="AE153" s="47" t="str">
        <f>IF(AF149="Normo Slipestasjon",'Tellere og summer'!$A$4,IF(AF149="Glamox",'Tellere og summer'!$A$14,IF(AF149="Molde Kommune",'Tellere og summer'!$A$24,IF(AF149="Rørlegger 1",'Tellere og summer'!$A$34,IF(AF149="TietoEVRY",'Tellere og summer'!$A$44,IF(AF149="Danielsen å i",'Tellere og summer'!$A$54,IF(AF149="Panorama Turkeys",'Tellere og summer'!$A$64,IF(AF149="Team Fuglset",'Tellere og summer'!$A$74,IF(AF149="Istad Strikers",'Tellere og summer'!$A$84,IF(AF149="Ytre Bowlinglag",'Tellere og summer'!$A$94,"NA"))))))))))</f>
        <v>Jamie Sagstuen</v>
      </c>
      <c r="AF153" s="8">
        <v>164</v>
      </c>
      <c r="AG153" s="19">
        <v>146</v>
      </c>
      <c r="AH153" s="8">
        <v>187</v>
      </c>
      <c r="AI153" s="10">
        <f t="shared" ref="AI153:AI159" si="87">SUM(AF153:AH153)</f>
        <v>497</v>
      </c>
      <c r="AJ153" s="40"/>
      <c r="AK153" s="47" t="str">
        <f>IF(AL149="Normo Slipestasjon",'Tellere og summer'!$A$4,IF(AL149="Glamox",'Tellere og summer'!$A$14,IF(AL149="Molde Kommune",'Tellere og summer'!$A$24,IF(AL149="Rørlegger 1",'Tellere og summer'!$A$34,IF(AL149="TietoEVRY",'Tellere og summer'!$A$44,IF(AL149="Danielsen å i",'Tellere og summer'!$A$54,IF(AL149="Panorama Turkeys",'Tellere og summer'!$A$64,IF(AL149="Team Fuglset",'Tellere og summer'!$A$74,IF(AL149="Istad Strikers",'Tellere og summer'!$A$84,IF(AL149="Ytre Bowlinglag",'Tellere og summer'!$A$94,"NA"))))))))))</f>
        <v>Alhild Danielsen</v>
      </c>
      <c r="AL153" s="8">
        <v>161</v>
      </c>
      <c r="AM153" s="19">
        <v>181</v>
      </c>
      <c r="AN153" s="8">
        <v>131</v>
      </c>
      <c r="AO153" s="10">
        <f t="shared" ref="AO153:AO159" si="88">SUM(AL153:AN153)</f>
        <v>473</v>
      </c>
      <c r="AP153" s="27"/>
      <c r="AQ153" s="47" t="str">
        <f>IF(AR149="Normo Slipestasjon",'Tellere og summer'!$A$4,IF(AR149="Glamox",'Tellere og summer'!$A$14,IF(AR149="Molde Kommune",'Tellere og summer'!$A$24,IF(AR149="Rørlegger 1",'Tellere og summer'!$A$34,IF(AR149="TietoEVRY",'Tellere og summer'!$A$44,IF(AR149="Danielsen å i",'Tellere og summer'!$A$54,IF(AR149="Panorama Turkeys",'Tellere og summer'!$A$64,IF(AR149="Team Fuglset",'Tellere og summer'!$A$74,IF(AR149="Istad Strikers",'Tellere og summer'!$A$84,IF(AR149="Ytre Bowlinglag",'Tellere og summer'!$A$94,"NA"))))))))))</f>
        <v>Lars Brian Taylor</v>
      </c>
      <c r="AR153" s="8"/>
      <c r="AS153" s="19"/>
      <c r="AT153" s="8"/>
      <c r="AU153" s="10">
        <f t="shared" ref="AU153:AU159" si="89">SUM(AR153:AT153)</f>
        <v>0</v>
      </c>
      <c r="AV153" s="40"/>
      <c r="AW153" s="47" t="str">
        <f>IF(AX149="Normo Slipestasjon",'Tellere og summer'!$A$4,IF(AX149="Glamox",'Tellere og summer'!$A$14,IF(AX149="Molde Kommune",'Tellere og summer'!$A$24,IF(AX149="Rørlegger 1",'Tellere og summer'!$A$34,IF(AX149="TietoEVRY",'Tellere og summer'!$A$44,IF(AX149="Danielsen å i",'Tellere og summer'!$A$54,IF(AX149="Panorama Turkeys",'Tellere og summer'!$A$64,IF(AX149="Team Fuglset",'Tellere og summer'!$A$74,IF(AX149="Istad Strikers",'Tellere og summer'!$A$84,IF(AX149="Ytre Bowlinglag",'Tellere og summer'!$A$94,"NA"))))))))))</f>
        <v>Billy Williams</v>
      </c>
      <c r="AX153" s="8"/>
      <c r="AY153" s="19"/>
      <c r="AZ153" s="8"/>
      <c r="BA153" s="10">
        <f t="shared" ref="BA153:BA159" si="90">SUM(AX153:AZ153)</f>
        <v>0</v>
      </c>
      <c r="BB153" s="27"/>
      <c r="BC153" s="47" t="str">
        <f>IF(BD149="Normo Slipestasjon",'Tellere og summer'!$A$4,IF(BD149="Glamox",'Tellere og summer'!$A$14,IF(BD149="Molde Kommune",'Tellere og summer'!$A$24,IF(BD149="Rørlegger 1",'Tellere og summer'!$A$34,IF(BD149="TietoEVRY",'Tellere og summer'!$A$44,IF(BD149="Danielsen å i",'Tellere og summer'!$A$54,IF(BD149="Panorama Turkeys",'Tellere og summer'!$A$64,IF(BD149="Team Fuglset",'Tellere og summer'!$A$74,IF(BD149="Istad Strikers",'Tellere og summer'!$A$84,IF(BD149="Ytre Bowlinglag",'Tellere og summer'!$A$94,"NA"))))))))))</f>
        <v>Halvor Vaagen</v>
      </c>
      <c r="BD153" s="8">
        <v>174</v>
      </c>
      <c r="BE153" s="19">
        <v>175</v>
      </c>
      <c r="BF153" s="8">
        <v>151</v>
      </c>
      <c r="BG153" s="10">
        <f t="shared" ref="BG153:BG159" si="91">SUM(BD153:BF153)</f>
        <v>500</v>
      </c>
    </row>
    <row r="154" spans="1:59">
      <c r="A154" s="47" t="str">
        <f>IF(B149="Normo Slipestasjon",'Tellere og summer'!$A$5,IF(B149="Glamox",'Tellere og summer'!$A$15,IF(B149="Molde Kommune",'Tellere og summer'!$A$25,IF(B149="Rørlegger 1",'Tellere og summer'!$A$35,IF(B149="TietoEVRY",'Tellere og summer'!$A$45,IF(B149="Danielsen å i",'Tellere og summer'!$A$55,IF(B149="Panorama Turkeys",'Tellere og summer'!$A$65,IF(B149="Team Fuglset",'Tellere og summer'!$A$75,IF(B149="Istad Strikers",'Tellere og summer'!$A$85,IF(B149="Ytre Bowlinglag",'Tellere og summer'!$A$95,"NA"))))))))))</f>
        <v>Tor Åge Langås</v>
      </c>
      <c r="B154" s="8">
        <v>164</v>
      </c>
      <c r="C154" s="19">
        <v>112</v>
      </c>
      <c r="D154" s="8">
        <v>146</v>
      </c>
      <c r="E154" s="10">
        <f t="shared" si="83"/>
        <v>422</v>
      </c>
      <c r="F154" s="27"/>
      <c r="G154" s="47" t="str">
        <f>IF(H149="Normo Slipestasjon",'Tellere og summer'!$A$5,IF(H149="Glamox",'Tellere og summer'!$A$15,IF(H149="Molde Kommune",'Tellere og summer'!$A$25,IF(H149="Rørlegger 1",'Tellere og summer'!$A$35,IF(H149="TietoEVRY",'Tellere og summer'!$A$45,IF(H149="Danielsen å i",'Tellere og summer'!$A$55,IF(H149="Panorama Turkeys",'Tellere og summer'!$A$65,IF(H149="Team Fuglset",'Tellere og summer'!$A$75,IF(H149="Istad Strikers",'Tellere og summer'!$A$85,IF(H149="Ytre Bowlinglag",'Tellere og summer'!$A$95,"NA"))))))))))</f>
        <v>Jan Kjetil Holberg Sandnes</v>
      </c>
      <c r="H154" s="8">
        <v>133</v>
      </c>
      <c r="I154" s="19">
        <v>165</v>
      </c>
      <c r="J154" s="9">
        <v>133</v>
      </c>
      <c r="K154" s="8">
        <f t="shared" si="82"/>
        <v>431</v>
      </c>
      <c r="L154" s="40"/>
      <c r="M154" s="47" t="str">
        <f>IF(N149="Normo Slipestasjon",'Tellere og summer'!$A$5,IF(N149="Glamox",'Tellere og summer'!$A$15,IF(N149="Molde Kommune",'Tellere og summer'!$A$25,IF(N149="Rørlegger 1",'Tellere og summer'!$A$35,IF(N149="TietoEVRY",'Tellere og summer'!$A$45,IF(N149="Danielsen å i",'Tellere og summer'!$A$55,IF(N149="Panorama Turkeys",'Tellere og summer'!$A$65,IF(N149="Team Fuglset",'Tellere og summer'!$A$75,IF(N149="Istad Strikers",'Tellere og summer'!$A$85,IF(N149="Ytre Bowlinglag",'Tellere og summer'!$A$95,"NA"))))))))))</f>
        <v>Christian Pascal</v>
      </c>
      <c r="N154" s="8"/>
      <c r="O154" s="19"/>
      <c r="P154" s="8"/>
      <c r="Q154" s="10">
        <f t="shared" si="84"/>
        <v>0</v>
      </c>
      <c r="R154" s="27"/>
      <c r="S154" s="47" t="str">
        <f>IF(T149="Normo Slipestasjon",'Tellere og summer'!$A$5,IF(T149="Glamox",'Tellere og summer'!$A$15,IF(T149="Molde Kommune",'Tellere og summer'!$A$25,IF(T149="Rørlegger 1",'Tellere og summer'!$A$35,IF(T149="TietoEVRY",'Tellere og summer'!$A$45,IF(T149="Danielsen å i",'Tellere og summer'!$A$55,IF(T149="Panorama Turkeys",'Tellere og summer'!$A$65,IF(T149="Team Fuglset",'Tellere og summer'!$A$75,IF(T149="Istad Strikers",'Tellere og summer'!$A$85,IF(T149="Ytre Bowlinglag",'Tellere og summer'!$A$95,"NA"))))))))))</f>
        <v>Vidar Lervik</v>
      </c>
      <c r="T154" s="8"/>
      <c r="U154" s="19"/>
      <c r="V154" s="8"/>
      <c r="W154" s="10">
        <f t="shared" si="85"/>
        <v>0</v>
      </c>
      <c r="X154" s="40"/>
      <c r="Y154" s="47" t="str">
        <f>IF(Z149="Normo Slipestasjon",'Tellere og summer'!$A$5,IF(Z149="Glamox",'Tellere og summer'!$A$15,IF(Z149="Molde Kommune",'Tellere og summer'!$A$25,IF(Z149="Rørlegger 1",'Tellere og summer'!$A$35,IF(Z149="TietoEVRY",'Tellere og summer'!$A$45,IF(Z149="Danielsen å i",'Tellere og summer'!$A$55,IF(Z149="Panorama Turkeys",'Tellere og summer'!$A$65,IF(Z149="Team Fuglset",'Tellere og summer'!$A$75,IF(Z149="Istad Strikers",'Tellere og summer'!$A$85,IF(Z149="Ytre Bowlinglag",'Tellere og summer'!$A$95,"NA"))))))))))</f>
        <v>Tone Nygård Nilsen</v>
      </c>
      <c r="Z154" s="8">
        <v>126</v>
      </c>
      <c r="AA154" s="19">
        <v>131</v>
      </c>
      <c r="AB154" s="8">
        <v>111</v>
      </c>
      <c r="AC154" s="10">
        <f t="shared" si="86"/>
        <v>368</v>
      </c>
      <c r="AD154" s="27"/>
      <c r="AE154" s="47" t="str">
        <f>IF(AF149="Normo Slipestasjon",'Tellere og summer'!$A$5,IF(AF149="Glamox",'Tellere og summer'!$A$15,IF(AF149="Molde Kommune",'Tellere og summer'!$A$25,IF(AF149="Rørlegger 1",'Tellere og summer'!$A$35,IF(AF149="TietoEVRY",'Tellere og summer'!$A$45,IF(AF149="Danielsen å i",'Tellere og summer'!$A$55,IF(AF149="Panorama Turkeys",'Tellere og summer'!$A$65,IF(AF149="Team Fuglset",'Tellere og summer'!$A$75,IF(AF149="Istad Strikers",'Tellere og summer'!$A$85,IF(AF149="Ytre Bowlinglag",'Tellere og summer'!$A$95,"NA"))))))))))</f>
        <v>Martin Gikling &amp; Evy</v>
      </c>
      <c r="AF154" s="8"/>
      <c r="AG154" s="19"/>
      <c r="AH154" s="8"/>
      <c r="AI154" s="10">
        <f t="shared" si="87"/>
        <v>0</v>
      </c>
      <c r="AJ154" s="40"/>
      <c r="AK154" s="47" t="str">
        <f>IF(AL149="Normo Slipestasjon",'Tellere og summer'!$A$5,IF(AL149="Glamox",'Tellere og summer'!$A$15,IF(AL149="Molde Kommune",'Tellere og summer'!$A$25,IF(AL149="Rørlegger 1",'Tellere og summer'!$A$35,IF(AL149="TietoEVRY",'Tellere og summer'!$A$45,IF(AL149="Danielsen å i",'Tellere og summer'!$A$55,IF(AL149="Panorama Turkeys",'Tellere og summer'!$A$65,IF(AL149="Team Fuglset",'Tellere og summer'!$A$75,IF(AL149="Istad Strikers",'Tellere og summer'!$A$85,IF(AL149="Ytre Bowlinglag",'Tellere og summer'!$A$95,"NA"))))))))))</f>
        <v>Grethe Danielsen</v>
      </c>
      <c r="AL154" s="8"/>
      <c r="AM154" s="19">
        <v>190</v>
      </c>
      <c r="AN154" s="8">
        <v>188</v>
      </c>
      <c r="AO154" s="10">
        <f t="shared" si="88"/>
        <v>378</v>
      </c>
      <c r="AP154" s="27"/>
      <c r="AQ154" s="47" t="str">
        <f>IF(AR149="Normo Slipestasjon",'Tellere og summer'!$A$5,IF(AR149="Glamox",'Tellere og summer'!$A$15,IF(AR149="Molde Kommune",'Tellere og summer'!$A$25,IF(AR149="Rørlegger 1",'Tellere og summer'!$A$35,IF(AR149="TietoEVRY",'Tellere og summer'!$A$45,IF(AR149="Danielsen å i",'Tellere og summer'!$A$55,IF(AR149="Panorama Turkeys",'Tellere og summer'!$A$65,IF(AR149="Team Fuglset",'Tellere og summer'!$A$75,IF(AR149="Istad Strikers",'Tellere og summer'!$A$85,IF(AR149="Ytre Bowlinglag",'Tellere og summer'!$A$95,"NA"))))))))))</f>
        <v>Ole Morten Aarø</v>
      </c>
      <c r="AR154" s="8">
        <v>131</v>
      </c>
      <c r="AS154" s="19">
        <v>191</v>
      </c>
      <c r="AT154" s="8">
        <v>155</v>
      </c>
      <c r="AU154" s="10">
        <f t="shared" si="89"/>
        <v>477</v>
      </c>
      <c r="AV154" s="40"/>
      <c r="AW154" s="47" t="str">
        <f>IF(AX149="Normo Slipestasjon",'Tellere og summer'!$A$5,IF(AX149="Glamox",'Tellere og summer'!$A$15,IF(AX149="Molde Kommune",'Tellere og summer'!$A$25,IF(AX149="Rørlegger 1",'Tellere og summer'!$A$35,IF(AX149="TietoEVRY",'Tellere og summer'!$A$45,IF(AX149="Danielsen å i",'Tellere og summer'!$A$55,IF(AX149="Panorama Turkeys",'Tellere og summer'!$A$65,IF(AX149="Team Fuglset",'Tellere og summer'!$A$75,IF(AX149="Istad Strikers",'Tellere og summer'!$A$85,IF(AX149="Ytre Bowlinglag",'Tellere og summer'!$A$95,"NA"))))))))))</f>
        <v>Arild Gujord</v>
      </c>
      <c r="AX154" s="8">
        <v>175</v>
      </c>
      <c r="AY154" s="19">
        <v>191</v>
      </c>
      <c r="AZ154" s="8">
        <v>198</v>
      </c>
      <c r="BA154" s="10">
        <f t="shared" si="90"/>
        <v>564</v>
      </c>
      <c r="BB154" s="27"/>
      <c r="BC154" s="47" t="str">
        <f>IF(BD149="Normo Slipestasjon",'Tellere og summer'!$A$5,IF(BD149="Glamox",'Tellere og summer'!$A$15,IF(BD149="Molde Kommune",'Tellere og summer'!$A$25,IF(BD149="Rørlegger 1",'Tellere og summer'!$A$35,IF(BD149="TietoEVRY",'Tellere og summer'!$A$45,IF(BD149="Danielsen å i",'Tellere og summer'!$A$55,IF(BD149="Panorama Turkeys",'Tellere og summer'!$A$65,IF(BD149="Team Fuglset",'Tellere og summer'!$A$75,IF(BD149="Istad Strikers",'Tellere og summer'!$A$85,IF(BD149="Ytre Bowlinglag",'Tellere og summer'!$A$95,"NA"))))))))))</f>
        <v>Jarle Endreplass</v>
      </c>
      <c r="BD154" s="8">
        <v>122</v>
      </c>
      <c r="BE154" s="19">
        <v>137</v>
      </c>
      <c r="BF154" s="8">
        <v>181</v>
      </c>
      <c r="BG154" s="10">
        <f t="shared" si="91"/>
        <v>440</v>
      </c>
    </row>
    <row r="155" spans="1:59">
      <c r="A155" s="47" t="str">
        <f>IF(B149="Normo Slipestasjon",'Tellere og summer'!$A$6,IF(B149="Glamox",'Tellere og summer'!$A$16,IF(B149="Molde Kommune",'Tellere og summer'!$A$26,IF(B149="Rørlegger 1",'Tellere og summer'!$A$36,IF(B149="TietoEVRY",'Tellere og summer'!$A$46,IF(B149="Danielsen å i",'Tellere og summer'!$A$56,IF(B149="Panorama Turkeys",'Tellere og summer'!$A$66,IF(B149="Team Fuglset",'Tellere og summer'!$A$76,IF(B149="Istad Strikers",'Tellere og summer'!$A$86,IF(B149="Ytre Bowlinglag",'Tellere og summer'!$A$96,"NA"))))))))))</f>
        <v>Thor Bolsønes</v>
      </c>
      <c r="B155" s="8">
        <v>163</v>
      </c>
      <c r="C155" s="19">
        <v>134</v>
      </c>
      <c r="D155" s="8">
        <v>98</v>
      </c>
      <c r="E155" s="10">
        <f t="shared" si="83"/>
        <v>395</v>
      </c>
      <c r="F155" s="27"/>
      <c r="G155" s="47" t="str">
        <f>IF(H149="Normo Slipestasjon",'Tellere og summer'!$A$6,IF(H149="Glamox",'Tellere og summer'!$A$16,IF(H149="Molde Kommune",'Tellere og summer'!$A$26,IF(H149="Rørlegger 1",'Tellere og summer'!$A$36,IF(H149="TietoEVRY",'Tellere og summer'!$A$46,IF(H149="Danielsen å i",'Tellere og summer'!$A$56,IF(H149="Panorama Turkeys",'Tellere og summer'!$A$66,IF(H149="Team Fuglset",'Tellere og summer'!$A$76,IF(H149="Istad Strikers",'Tellere og summer'!$A$86,IF(H149="Ytre Bowlinglag",'Tellere og summer'!$A$96,"NA"))))))))))</f>
        <v>Sindre Aure</v>
      </c>
      <c r="H155" s="8"/>
      <c r="I155" s="19"/>
      <c r="J155" s="9"/>
      <c r="K155" s="8">
        <f t="shared" si="82"/>
        <v>0</v>
      </c>
      <c r="L155" s="40"/>
      <c r="M155" s="47" t="str">
        <f>IF(N149="Normo Slipestasjon",'Tellere og summer'!$A$6,IF(N149="Glamox",'Tellere og summer'!$A$16,IF(N149="Molde Kommune",'Tellere og summer'!$A$26,IF(N149="Rørlegger 1",'Tellere og summer'!$A$36,IF(N149="TietoEVRY",'Tellere og summer'!$A$46,IF(N149="Danielsen å i",'Tellere og summer'!$A$56,IF(N149="Panorama Turkeys",'Tellere og summer'!$A$66,IF(N149="Team Fuglset",'Tellere og summer'!$A$76,IF(N149="Istad Strikers",'Tellere og summer'!$A$86,IF(N149="Ytre Bowlinglag",'Tellere og summer'!$A$96,"NA"))))))))))</f>
        <v>Odd Øyvind Fjørtoft</v>
      </c>
      <c r="N155" s="8">
        <v>92</v>
      </c>
      <c r="O155" s="19">
        <v>144</v>
      </c>
      <c r="P155" s="8">
        <v>158</v>
      </c>
      <c r="Q155" s="10">
        <f t="shared" si="84"/>
        <v>394</v>
      </c>
      <c r="R155" s="27"/>
      <c r="S155" s="47" t="str">
        <f>IF(T149="Normo Slipestasjon",'Tellere og summer'!$A$6,IF(T149="Glamox",'Tellere og summer'!$A$16,IF(T149="Molde Kommune",'Tellere og summer'!$A$26,IF(T149="Rørlegger 1",'Tellere og summer'!$A$36,IF(T149="TietoEVRY",'Tellere og summer'!$A$46,IF(T149="Danielsen å i",'Tellere og summer'!$A$56,IF(T149="Panorama Turkeys",'Tellere og summer'!$A$66,IF(T149="Team Fuglset",'Tellere og summer'!$A$76,IF(T149="Istad Strikers",'Tellere og summer'!$A$86,IF(T149="Ytre Bowlinglag",'Tellere og summer'!$A$96,"NA"))))))))))</f>
        <v>Svein Johan Hauge</v>
      </c>
      <c r="T155" s="8"/>
      <c r="U155" s="19"/>
      <c r="V155" s="8"/>
      <c r="W155" s="10">
        <f t="shared" si="85"/>
        <v>0</v>
      </c>
      <c r="X155" s="40"/>
      <c r="Y155" s="47" t="str">
        <f>IF(Z149="Normo Slipestasjon",'Tellere og summer'!$A$6,IF(Z149="Glamox",'Tellere og summer'!$A$16,IF(Z149="Molde Kommune",'Tellere og summer'!$A$26,IF(Z149="Rørlegger 1",'Tellere og summer'!$A$36,IF(Z149="TietoEVRY",'Tellere og summer'!$A$46,IF(Z149="Danielsen å i",'Tellere og summer'!$A$56,IF(Z149="Panorama Turkeys",'Tellere og summer'!$A$66,IF(Z149="Team Fuglset",'Tellere og summer'!$A$76,IF(Z149="Istad Strikers",'Tellere og summer'!$A$86,IF(Z149="Ytre Bowlinglag",'Tellere og summer'!$A$96,"NA"))))))))))</f>
        <v>Arild Bryhn</v>
      </c>
      <c r="Z155" s="8"/>
      <c r="AA155" s="19"/>
      <c r="AB155" s="8"/>
      <c r="AC155" s="10">
        <f t="shared" si="86"/>
        <v>0</v>
      </c>
      <c r="AD155" s="27"/>
      <c r="AE155" s="47" t="str">
        <f>IF(AF149="Normo Slipestasjon",'Tellere og summer'!$A$6,IF(AF149="Glamox",'Tellere og summer'!$A$16,IF(AF149="Molde Kommune",'Tellere og summer'!$A$26,IF(AF149="Rørlegger 1",'Tellere og summer'!$A$36,IF(AF149="TietoEVRY",'Tellere og summer'!$A$46,IF(AF149="Danielsen å i",'Tellere og summer'!$A$56,IF(AF149="Panorama Turkeys",'Tellere og summer'!$A$66,IF(AF149="Team Fuglset",'Tellere og summer'!$A$76,IF(AF149="Istad Strikers",'Tellere og summer'!$A$86,IF(AF149="Ytre Bowlinglag",'Tellere og summer'!$A$96,"NA"))))))))))</f>
        <v>Jacob Lyche</v>
      </c>
      <c r="AF155" s="8">
        <v>97</v>
      </c>
      <c r="AG155" s="19">
        <v>133</v>
      </c>
      <c r="AH155" s="8">
        <v>200</v>
      </c>
      <c r="AI155" s="10">
        <f t="shared" si="87"/>
        <v>430</v>
      </c>
      <c r="AJ155" s="40"/>
      <c r="AK155" s="47" t="str">
        <f>IF(AL149="Normo Slipestasjon",'Tellere og summer'!$A$6,IF(AL149="Glamox",'Tellere og summer'!$A$16,IF(AL149="Molde Kommune",'Tellere og summer'!$A$26,IF(AL149="Rørlegger 1",'Tellere og summer'!$A$36,IF(AL149="TietoEVRY",'Tellere og summer'!$A$46,IF(AL149="Danielsen å i",'Tellere og summer'!$A$56,IF(AL149="Panorama Turkeys",'Tellere og summer'!$A$66,IF(AL149="Team Fuglset",'Tellere og summer'!$A$76,IF(AL149="Istad Strikers",'Tellere og summer'!$A$86,IF(AL149="Ytre Bowlinglag",'Tellere og summer'!$A$96,"NA"))))))))))</f>
        <v>Irene T. Danielsen</v>
      </c>
      <c r="AL155" s="8">
        <v>169</v>
      </c>
      <c r="AM155" s="19">
        <v>175</v>
      </c>
      <c r="AN155" s="8"/>
      <c r="AO155" s="10">
        <f t="shared" si="88"/>
        <v>344</v>
      </c>
      <c r="AP155" s="27"/>
      <c r="AQ155" s="47" t="str">
        <f>IF(AR149="Normo Slipestasjon",'Tellere og summer'!$A$6,IF(AR149="Glamox",'Tellere og summer'!$A$16,IF(AR149="Molde Kommune",'Tellere og summer'!$A$26,IF(AR149="Rørlegger 1",'Tellere og summer'!$A$36,IF(AR149="TietoEVRY",'Tellere og summer'!$A$46,IF(AR149="Danielsen å i",'Tellere og summer'!$A$56,IF(AR149="Panorama Turkeys",'Tellere og summer'!$A$66,IF(AR149="Team Fuglset",'Tellere og summer'!$A$76,IF(AR149="Istad Strikers",'Tellere og summer'!$A$86,IF(AR149="Ytre Bowlinglag",'Tellere og summer'!$A$96,"NA"))))))))))</f>
        <v>Svein Gussiås</v>
      </c>
      <c r="AR155" s="8"/>
      <c r="AS155" s="19"/>
      <c r="AT155" s="8"/>
      <c r="AU155" s="10">
        <f t="shared" si="89"/>
        <v>0</v>
      </c>
      <c r="AV155" s="40"/>
      <c r="AW155" s="47" t="str">
        <f>IF(AX149="Normo Slipestasjon",'Tellere og summer'!$A$6,IF(AX149="Glamox",'Tellere og summer'!$A$16,IF(AX149="Molde Kommune",'Tellere og summer'!$A$26,IF(AX149="Rørlegger 1",'Tellere og summer'!$A$36,IF(AX149="TietoEVRY",'Tellere og summer'!$A$46,IF(AX149="Danielsen å i",'Tellere og summer'!$A$56,IF(AX149="Panorama Turkeys",'Tellere og summer'!$A$66,IF(AX149="Team Fuglset",'Tellere og summer'!$A$76,IF(AX149="Istad Strikers",'Tellere og summer'!$A$86,IF(AX149="Ytre Bowlinglag",'Tellere og summer'!$A$96,"NA"))))))))))</f>
        <v>Kristian Røstberg</v>
      </c>
      <c r="AX155" s="8">
        <v>144</v>
      </c>
      <c r="AY155" s="19">
        <v>174</v>
      </c>
      <c r="AZ155" s="8">
        <v>135</v>
      </c>
      <c r="BA155" s="10">
        <f t="shared" si="90"/>
        <v>453</v>
      </c>
      <c r="BB155" s="27"/>
      <c r="BC155" s="47" t="str">
        <f>IF(BD149="Normo Slipestasjon",'Tellere og summer'!$A$6,IF(BD149="Glamox",'Tellere og summer'!$A$16,IF(BD149="Molde Kommune",'Tellere og summer'!$A$26,IF(BD149="Rørlegger 1",'Tellere og summer'!$A$36,IF(BD149="TietoEVRY",'Tellere og summer'!$A$46,IF(BD149="Danielsen å i",'Tellere og summer'!$A$56,IF(BD149="Panorama Turkeys",'Tellere og summer'!$A$66,IF(BD149="Team Fuglset",'Tellere og summer'!$A$76,IF(BD149="Istad Strikers",'Tellere og summer'!$A$86,IF(BD149="Ytre Bowlinglag",'Tellere og summer'!$A$96,"NA"))))))))))</f>
        <v>Geir Gjelsten</v>
      </c>
      <c r="BD155" s="8">
        <v>108</v>
      </c>
      <c r="BE155" s="19">
        <v>188</v>
      </c>
      <c r="BF155" s="8">
        <v>224</v>
      </c>
      <c r="BG155" s="10">
        <f t="shared" si="91"/>
        <v>520</v>
      </c>
    </row>
    <row r="156" spans="1:59">
      <c r="A156" s="47">
        <f>IF(B149="Normo Slipestasjon",'Tellere og summer'!$A$7,IF(B149="Glamox",'Tellere og summer'!$A$17,IF(B149="Molde Kommune",'Tellere og summer'!$A$27,IF(B149="Rørlegger 1",'Tellere og summer'!$A$37,IF(B149="TietoEVRY",'Tellere og summer'!$A$47,IF(B149="Danielsen å i",'Tellere og summer'!$A$57,IF(B149="Panorama Turkeys",'Tellere og summer'!$A$67,IF(B149="Team Fuglset",'Tellere og summer'!$A$77,IF(B149="Istad Strikers",'Tellere og summer'!$A$87,IF(B149="Ytre Bowlinglag",'Tellere og summer'!$A$97,"NA"))))))))))</f>
        <v>0</v>
      </c>
      <c r="B156" s="8"/>
      <c r="C156" s="19"/>
      <c r="D156" s="8"/>
      <c r="E156" s="10">
        <f t="shared" si="83"/>
        <v>0</v>
      </c>
      <c r="F156" s="27"/>
      <c r="G156" s="47" t="str">
        <f>IF(H149="Normo Slipestasjon",'Tellere og summer'!$A$7,IF(H149="Glamox",'Tellere og summer'!$A$17,IF(H149="Molde Kommune",'Tellere og summer'!$A$27,IF(H149="Rørlegger 1",'Tellere og summer'!$A$37,IF(H149="TietoEVRY",'Tellere og summer'!$A$47,IF(H149="Danielsen å i",'Tellere og summer'!$A$57,IF(H149="Panorama Turkeys",'Tellere og summer'!$A$67,IF(H149="Team Fuglset",'Tellere og summer'!$A$77,IF(H149="Istad Strikers",'Tellere og summer'!$A$87,IF(H149="Ytre Bowlinglag",'Tellere og summer'!$A$97,"NA"))))))))))</f>
        <v>Frode Lothe</v>
      </c>
      <c r="H156" s="8"/>
      <c r="I156" s="19"/>
      <c r="J156" s="9"/>
      <c r="K156" s="8">
        <f t="shared" si="82"/>
        <v>0</v>
      </c>
      <c r="L156" s="40"/>
      <c r="M156" s="47" t="str">
        <f>IF(N149="Normo Slipestasjon",'Tellere og summer'!$A$7,IF(N149="Glamox",'Tellere og summer'!$A$17,IF(N149="Molde Kommune",'Tellere og summer'!$A$27,IF(N149="Rørlegger 1",'Tellere og summer'!$A$37,IF(N149="TietoEVRY",'Tellere og summer'!$A$47,IF(N149="Danielsen å i",'Tellere og summer'!$A$57,IF(N149="Panorama Turkeys",'Tellere og summer'!$A$67,IF(N149="Team Fuglset",'Tellere og summer'!$A$77,IF(N149="Istad Strikers",'Tellere og summer'!$A$87,IF(N149="Ytre Bowlinglag",'Tellere og summer'!$A$97,"NA"))))))))))</f>
        <v>Erik Hoel</v>
      </c>
      <c r="N156" s="8">
        <v>195</v>
      </c>
      <c r="O156" s="19">
        <v>121</v>
      </c>
      <c r="P156" s="8">
        <v>139</v>
      </c>
      <c r="Q156" s="10">
        <f t="shared" si="84"/>
        <v>455</v>
      </c>
      <c r="R156" s="27"/>
      <c r="S156" s="47" t="str">
        <f>IF(T149="Normo Slipestasjon",'Tellere og summer'!$A$7,IF(T149="Glamox",'Tellere og summer'!$A$17,IF(T149="Molde Kommune",'Tellere og summer'!$A$27,IF(T149="Rørlegger 1",'Tellere og summer'!$A$37,IF(T149="TietoEVRY",'Tellere og summer'!$A$47,IF(T149="Danielsen å i",'Tellere og summer'!$A$57,IF(T149="Panorama Turkeys",'Tellere og summer'!$A$67,IF(T149="Team Fuglset",'Tellere og summer'!$A$77,IF(T149="Istad Strikers",'Tellere og summer'!$A$87,IF(T149="Ytre Bowlinglag",'Tellere og summer'!$A$97,"NA"))))))))))</f>
        <v>Arnfinn Løntjern</v>
      </c>
      <c r="T156" s="8"/>
      <c r="U156" s="19"/>
      <c r="V156" s="8"/>
      <c r="W156" s="10">
        <f t="shared" si="85"/>
        <v>0</v>
      </c>
      <c r="X156" s="40"/>
      <c r="Y156" s="47" t="str">
        <f>IF(Z149="Normo Slipestasjon",'Tellere og summer'!$A$7,IF(Z149="Glamox",'Tellere og summer'!$A$17,IF(Z149="Molde Kommune",'Tellere og summer'!$A$27,IF(Z149="Rørlegger 1",'Tellere og summer'!$A$37,IF(Z149="TietoEVRY",'Tellere og summer'!$A$47,IF(Z149="Danielsen å i",'Tellere og summer'!$A$57,IF(Z149="Panorama Turkeys",'Tellere og summer'!$A$67,IF(Z149="Team Fuglset",'Tellere og summer'!$A$77,IF(Z149="Istad Strikers",'Tellere og summer'!$A$87,IF(Z149="Ytre Bowlinglag",'Tellere og summer'!$A$97,"NA"))))))))))</f>
        <v>Mette Jane Holand</v>
      </c>
      <c r="Z156" s="8"/>
      <c r="AA156" s="19"/>
      <c r="AB156" s="8"/>
      <c r="AC156" s="10">
        <f t="shared" si="86"/>
        <v>0</v>
      </c>
      <c r="AD156" s="27"/>
      <c r="AE156" s="47" t="str">
        <f>IF(AF149="Normo Slipestasjon",'Tellere og summer'!$A$7,IF(AF149="Glamox",'Tellere og summer'!$A$17,IF(AF149="Molde Kommune",'Tellere og summer'!$A$27,IF(AF149="Rørlegger 1",'Tellere og summer'!$A$37,IF(AF149="TietoEVRY",'Tellere og summer'!$A$47,IF(AF149="Danielsen å i",'Tellere og summer'!$A$57,IF(AF149="Panorama Turkeys",'Tellere og summer'!$A$67,IF(AF149="Team Fuglset",'Tellere og summer'!$A$77,IF(AF149="Istad Strikers",'Tellere og summer'!$A$87,IF(AF149="Ytre Bowlinglag",'Tellere og summer'!$A$97,"NA"))))))))))</f>
        <v>Niklas Sevland</v>
      </c>
      <c r="AF156" s="8"/>
      <c r="AG156" s="19"/>
      <c r="AH156" s="8"/>
      <c r="AI156" s="10">
        <f t="shared" si="87"/>
        <v>0</v>
      </c>
      <c r="AJ156" s="40"/>
      <c r="AK156" s="47">
        <f>IF(AL149="Normo Slipestasjon",'Tellere og summer'!$A$7,IF(AL149="Glamox",'Tellere og summer'!$A$17,IF(AL149="Molde Kommune",'Tellere og summer'!$A$27,IF(AL149="Rørlegger 1",'Tellere og summer'!$A$37,IF(AL149="TietoEVRY",'Tellere og summer'!$A$47,IF(AL149="Danielsen å i",'Tellere og summer'!$A$57,IF(AL149="Panorama Turkeys",'Tellere og summer'!$A$67,IF(AL149="Team Fuglset",'Tellere og summer'!$A$77,IF(AL149="Istad Strikers",'Tellere og summer'!$A$87,IF(AL149="Ytre Bowlinglag",'Tellere og summer'!$A$97,"NA"))))))))))</f>
        <v>0</v>
      </c>
      <c r="AL156" s="8"/>
      <c r="AM156" s="19"/>
      <c r="AN156" s="8"/>
      <c r="AO156" s="10">
        <f t="shared" si="88"/>
        <v>0</v>
      </c>
      <c r="AP156" s="27"/>
      <c r="AQ156" s="47" t="str">
        <f>IF(AR149="Normo Slipestasjon",'Tellere og summer'!$A$7,IF(AR149="Glamox",'Tellere og summer'!$A$17,IF(AR149="Molde Kommune",'Tellere og summer'!$A$27,IF(AR149="Rørlegger 1",'Tellere og summer'!$A$37,IF(AR149="TietoEVRY",'Tellere og summer'!$A$47,IF(AR149="Danielsen å i",'Tellere og summer'!$A$57,IF(AR149="Panorama Turkeys",'Tellere og summer'!$A$67,IF(AR149="Team Fuglset",'Tellere og summer'!$A$77,IF(AR149="Istad Strikers",'Tellere og summer'!$A$87,IF(AR149="Ytre Bowlinglag",'Tellere og summer'!$A$97,"NA"))))))))))</f>
        <v>Preben Solem</v>
      </c>
      <c r="AR156" s="8"/>
      <c r="AS156" s="19"/>
      <c r="AT156" s="8"/>
      <c r="AU156" s="10">
        <f t="shared" si="89"/>
        <v>0</v>
      </c>
      <c r="AV156" s="40"/>
      <c r="AW156" s="47" t="str">
        <f>IF(AX149="Normo Slipestasjon",'Tellere og summer'!$A$7,IF(AX149="Glamox",'Tellere og summer'!$A$17,IF(AX149="Molde Kommune",'Tellere og summer'!$A$27,IF(AX149="Rørlegger 1",'Tellere og summer'!$A$37,IF(AX149="TietoEVRY",'Tellere og summer'!$A$47,IF(AX149="Danielsen å i",'Tellere og summer'!$A$57,IF(AX149="Panorama Turkeys",'Tellere og summer'!$A$67,IF(AX149="Team Fuglset",'Tellere og summer'!$A$77,IF(AX149="Istad Strikers",'Tellere og summer'!$A$87,IF(AX149="Ytre Bowlinglag",'Tellere og summer'!$A$97,"NA"))))))))))</f>
        <v>Pål Aslaksen</v>
      </c>
      <c r="AX156" s="8"/>
      <c r="AY156" s="19"/>
      <c r="AZ156" s="8"/>
      <c r="BA156" s="10">
        <f t="shared" si="90"/>
        <v>0</v>
      </c>
      <c r="BB156" s="27"/>
      <c r="BC156" s="47" t="str">
        <f>IF(BD149="Normo Slipestasjon",'Tellere og summer'!$A$7,IF(BD149="Glamox",'Tellere og summer'!$A$17,IF(BD149="Molde Kommune",'Tellere og summer'!$A$27,IF(BD149="Rørlegger 1",'Tellere og summer'!$A$37,IF(BD149="TietoEVRY",'Tellere og summer'!$A$47,IF(BD149="Danielsen å i",'Tellere og summer'!$A$57,IF(BD149="Panorama Turkeys",'Tellere og summer'!$A$67,IF(BD149="Team Fuglset",'Tellere og summer'!$A$77,IF(BD149="Istad Strikers",'Tellere og summer'!$A$87,IF(BD149="Ytre Bowlinglag",'Tellere og summer'!$A$97,"NA"))))))))))</f>
        <v>Steinar Småge</v>
      </c>
      <c r="BD156" s="8"/>
      <c r="BE156" s="19"/>
      <c r="BF156" s="8"/>
      <c r="BG156" s="10">
        <f t="shared" si="91"/>
        <v>0</v>
      </c>
    </row>
    <row r="157" spans="1:59">
      <c r="A157" s="47">
        <f>IF(B149="Normo Slipestasjon",'Tellere og summer'!$A$8,IF(B149="Glamox",'Tellere og summer'!$A$18,IF(B149="Molde Kommune",'Tellere og summer'!$A$28,IF(B149="Rørlegger 1",'Tellere og summer'!$A$38,IF(B149="TietoEVRY",'Tellere og summer'!$A$48,IF(B149="Danielsen å i",'Tellere og summer'!$A$58,IF(B149="Panorama Turkeys",'Tellere og summer'!$A$68,IF(B149="Team Fuglset",'Tellere og summer'!$A$78,IF(B149="Istad Strikers",'Tellere og summer'!$A$88,IF(B149="Ytre Bowlinglag",'Tellere og summer'!$A$98,"NA"))))))))))</f>
        <v>0</v>
      </c>
      <c r="B157" s="8"/>
      <c r="C157" s="19"/>
      <c r="D157" s="8"/>
      <c r="E157" s="10">
        <f t="shared" si="83"/>
        <v>0</v>
      </c>
      <c r="F157" s="27"/>
      <c r="G157" s="47" t="str">
        <f>IF(H149="Normo Slipestasjon",'Tellere og summer'!$A$8,IF(H149="Glamox",'Tellere og summer'!$A$18,IF(H149="Molde Kommune",'Tellere og summer'!$A$28,IF(H149="Rørlegger 1",'Tellere og summer'!$A$38,IF(H149="TietoEVRY",'Tellere og summer'!$A$48,IF(H149="Danielsen å i",'Tellere og summer'!$A$58,IF(H149="Panorama Turkeys",'Tellere og summer'!$A$68,IF(H149="Team Fuglset",'Tellere og summer'!$A$78,IF(H149="Istad Strikers",'Tellere og summer'!$A$88,IF(H149="Ytre Bowlinglag",'Tellere og summer'!$A$98,"NA"))))))))))</f>
        <v>Tonje og Joakim Risnes</v>
      </c>
      <c r="H157" s="8">
        <v>143</v>
      </c>
      <c r="I157" s="19">
        <v>100</v>
      </c>
      <c r="J157" s="9">
        <v>113</v>
      </c>
      <c r="K157" s="8">
        <f t="shared" si="82"/>
        <v>356</v>
      </c>
      <c r="L157" s="40"/>
      <c r="M157" s="47">
        <f>IF(N149="Normo Slipestasjon",'Tellere og summer'!$A$8,IF(N149="Glamox",'Tellere og summer'!$A$18,IF(N149="Molde Kommune",'Tellere og summer'!$A$28,IF(N149="Rørlegger 1",'Tellere og summer'!$A$38,IF(N149="TietoEVRY",'Tellere og summer'!$A$48,IF(N149="Danielsen å i",'Tellere og summer'!$A$58,IF(N149="Panorama Turkeys",'Tellere og summer'!$A$68,IF(N149="Team Fuglset",'Tellere og summer'!$A$78,IF(N149="Istad Strikers",'Tellere og summer'!$A$88,IF(N149="Ytre Bowlinglag",'Tellere og summer'!$A$98,"NA"))))))))))</f>
        <v>0</v>
      </c>
      <c r="N157" s="8"/>
      <c r="O157" s="19"/>
      <c r="P157" s="8"/>
      <c r="Q157" s="10">
        <f t="shared" si="84"/>
        <v>0</v>
      </c>
      <c r="R157" s="27"/>
      <c r="S157" s="47" t="str">
        <f>IF(T149="Normo Slipestasjon",'Tellere og summer'!$A$8,IF(T149="Glamox",'Tellere og summer'!$A$18,IF(T149="Molde Kommune",'Tellere og summer'!$A$28,IF(T149="Rørlegger 1",'Tellere og summer'!$A$38,IF(T149="TietoEVRY",'Tellere og summer'!$A$48,IF(T149="Danielsen å i",'Tellere og summer'!$A$58,IF(T149="Panorama Turkeys",'Tellere og summer'!$A$68,IF(T149="Team Fuglset",'Tellere og summer'!$A$78,IF(T149="Istad Strikers",'Tellere og summer'!$A$88,IF(T149="Ytre Bowlinglag",'Tellere og summer'!$A$98,"NA"))))))))))</f>
        <v>Kjetil Oterholm</v>
      </c>
      <c r="T157" s="8"/>
      <c r="U157" s="19"/>
      <c r="V157" s="8"/>
      <c r="W157" s="10">
        <f t="shared" si="85"/>
        <v>0</v>
      </c>
      <c r="X157" s="40"/>
      <c r="Y157" s="47">
        <f>IF(Z149="Normo Slipestasjon",'Tellere og summer'!$A$8,IF(Z149="Glamox",'Tellere og summer'!$A$18,IF(Z149="Molde Kommune",'Tellere og summer'!$A$28,IF(Z149="Rørlegger 1",'Tellere og summer'!$A$38,IF(Z149="TietoEVRY",'Tellere og summer'!$A$48,IF(Z149="Danielsen å i",'Tellere og summer'!$A$58,IF(Z149="Panorama Turkeys",'Tellere og summer'!$A$68,IF(Z149="Team Fuglset",'Tellere og summer'!$A$78,IF(Z149="Istad Strikers",'Tellere og summer'!$A$88,IF(Z149="Ytre Bowlinglag",'Tellere og summer'!$A$98,"NA"))))))))))</f>
        <v>0</v>
      </c>
      <c r="Z157" s="8"/>
      <c r="AA157" s="19"/>
      <c r="AB157" s="8"/>
      <c r="AC157" s="10">
        <f t="shared" si="86"/>
        <v>0</v>
      </c>
      <c r="AD157" s="27"/>
      <c r="AE157" s="47" t="str">
        <f>IF(AF149="Normo Slipestasjon",'Tellere og summer'!$A$8,IF(AF149="Glamox",'Tellere og summer'!$A$18,IF(AF149="Molde Kommune",'Tellere og summer'!$A$28,IF(AF149="Rørlegger 1",'Tellere og summer'!$A$38,IF(AF149="TietoEVRY",'Tellere og summer'!$A$48,IF(AF149="Danielsen å i",'Tellere og summer'!$A$58,IF(AF149="Panorama Turkeys",'Tellere og summer'!$A$68,IF(AF149="Team Fuglset",'Tellere og summer'!$A$78,IF(AF149="Istad Strikers",'Tellere og summer'!$A$88,IF(AF149="Ytre Bowlinglag",'Tellere og summer'!$A$98,"NA"))))))))))</f>
        <v>Morten Strøm</v>
      </c>
      <c r="AF157" s="8"/>
      <c r="AG157" s="19"/>
      <c r="AH157" s="8"/>
      <c r="AI157" s="10">
        <f t="shared" si="87"/>
        <v>0</v>
      </c>
      <c r="AJ157" s="40"/>
      <c r="AK157" s="47">
        <f>IF(AL149="Normo Slipestasjon",'Tellere og summer'!$A$8,IF(AL149="Glamox",'Tellere og summer'!$A$18,IF(AL149="Molde Kommune",'Tellere og summer'!$A$28,IF(AL149="Rørlegger 1",'Tellere og summer'!$A$38,IF(AL149="TietoEVRY",'Tellere og summer'!$A$48,IF(AL149="Danielsen å i",'Tellere og summer'!$A$58,IF(AL149="Panorama Turkeys",'Tellere og summer'!$A$68,IF(AL149="Team Fuglset",'Tellere og summer'!$A$78,IF(AL149="Istad Strikers",'Tellere og summer'!$A$88,IF(AL149="Ytre Bowlinglag",'Tellere og summer'!$A$98,"NA"))))))))))</f>
        <v>0</v>
      </c>
      <c r="AL157" s="8"/>
      <c r="AM157" s="19"/>
      <c r="AN157" s="8"/>
      <c r="AO157" s="10">
        <f t="shared" si="88"/>
        <v>0</v>
      </c>
      <c r="AP157" s="27"/>
      <c r="AQ157" s="47" t="str">
        <f>IF(AR149="Normo Slipestasjon",'Tellere og summer'!$A$8,IF(AR149="Glamox",'Tellere og summer'!$A$18,IF(AR149="Molde Kommune",'Tellere og summer'!$A$28,IF(AR149="Rørlegger 1",'Tellere og summer'!$A$38,IF(AR149="TietoEVRY",'Tellere og summer'!$A$48,IF(AR149="Danielsen å i",'Tellere og summer'!$A$58,IF(AR149="Panorama Turkeys",'Tellere og summer'!$A$68,IF(AR149="Team Fuglset",'Tellere og summer'!$A$78,IF(AR149="Istad Strikers",'Tellere og summer'!$A$88,IF(AR149="Ytre Bowlinglag",'Tellere og summer'!$A$98,"NA"))))))))))</f>
        <v>Bjørn Einar Myklebust</v>
      </c>
      <c r="AR157" s="8">
        <v>149</v>
      </c>
      <c r="AS157" s="19">
        <v>194</v>
      </c>
      <c r="AT157" s="8">
        <v>165</v>
      </c>
      <c r="AU157" s="10">
        <f t="shared" si="89"/>
        <v>508</v>
      </c>
      <c r="AV157" s="40"/>
      <c r="AW157" s="47" t="str">
        <f>IF(AX149="Normo Slipestasjon",'Tellere og summer'!$A$8,IF(AX149="Glamox",'Tellere og summer'!$A$18,IF(AX149="Molde Kommune",'Tellere og summer'!$A$28,IF(AX149="Rørlegger 1",'Tellere og summer'!$A$38,IF(AX149="TietoEVRY",'Tellere og summer'!$A$48,IF(AX149="Danielsen å i",'Tellere og summer'!$A$58,IF(AX149="Panorama Turkeys",'Tellere og summer'!$A$68,IF(AX149="Team Fuglset",'Tellere og summer'!$A$78,IF(AX149="Istad Strikers",'Tellere og summer'!$A$88,IF(AX149="Ytre Bowlinglag",'Tellere og summer'!$A$98,"NA"))))))))))</f>
        <v>Stian Teistholmen</v>
      </c>
      <c r="AX157" s="8"/>
      <c r="AY157" s="19"/>
      <c r="AZ157" s="8"/>
      <c r="BA157" s="10">
        <f t="shared" si="90"/>
        <v>0</v>
      </c>
      <c r="BB157" s="27"/>
      <c r="BC157" s="47">
        <f>IF(BD149="Normo Slipestasjon",'Tellere og summer'!$A$8,IF(BD149="Glamox",'Tellere og summer'!$A$18,IF(BD149="Molde Kommune",'Tellere og summer'!$A$28,IF(BD149="Rørlegger 1",'Tellere og summer'!$A$38,IF(BD149="TietoEVRY",'Tellere og summer'!$A$48,IF(BD149="Danielsen å i",'Tellere og summer'!$A$58,IF(BD149="Panorama Turkeys",'Tellere og summer'!$A$68,IF(BD149="Team Fuglset",'Tellere og summer'!$A$78,IF(BD149="Istad Strikers",'Tellere og summer'!$A$88,IF(BD149="Ytre Bowlinglag",'Tellere og summer'!$A$98,"NA"))))))))))</f>
        <v>0</v>
      </c>
      <c r="BD157" s="8"/>
      <c r="BE157" s="19"/>
      <c r="BF157" s="8"/>
      <c r="BG157" s="10">
        <f t="shared" si="91"/>
        <v>0</v>
      </c>
    </row>
    <row r="158" spans="1:59">
      <c r="A158" s="47">
        <f>IF(B149="Normo Slipestasjon",'Tellere og summer'!$A$9,IF(B149="Glamox",'Tellere og summer'!$A$19,IF(B149="Molde Kommune",'Tellere og summer'!$A$29,IF(B149="Rørlegger 1",'Tellere og summer'!$A$39,IF(B149="TietoEVRY",'Tellere og summer'!$A$49,IF(B149="Danielsen å i",'Tellere og summer'!$A$59,IF(B149="Panorama Turkeys",'Tellere og summer'!$A$69,IF(B149="Team Fuglset",'Tellere og summer'!$A$79,IF(B149="Istad Strikers",'Tellere og summer'!$A$89,IF(B149="Ytre Bowlinglag",'Tellere og summer'!$A$99,"NA"))))))))))</f>
        <v>0</v>
      </c>
      <c r="B158" s="8"/>
      <c r="C158" s="19"/>
      <c r="D158" s="8"/>
      <c r="E158" s="10">
        <f t="shared" si="83"/>
        <v>0</v>
      </c>
      <c r="F158" s="27"/>
      <c r="G158" s="47" t="str">
        <f>IF(H149="Normo Slipestasjon",'Tellere og summer'!$A$9,IF(H149="Glamox",'Tellere og summer'!$A$19,IF(H149="Molde Kommune",'Tellere og summer'!$A$29,IF(H149="Rørlegger 1",'Tellere og summer'!$A$39,IF(H149="TietoEVRY",'Tellere og summer'!$A$49,IF(H149="Danielsen å i",'Tellere og summer'!$A$59,IF(H149="Panorama Turkeys",'Tellere og summer'!$A$69,IF(H149="Team Fuglset",'Tellere og summer'!$A$79,IF(H149="Istad Strikers",'Tellere og summer'!$A$89,IF(H149="Ytre Bowlinglag",'Tellere og summer'!$A$99,"NA"))))))))))</f>
        <v>Cato Holen og Mats Larsen</v>
      </c>
      <c r="H158" s="8">
        <v>112</v>
      </c>
      <c r="I158" s="19">
        <v>106</v>
      </c>
      <c r="J158" s="9">
        <v>132</v>
      </c>
      <c r="K158" s="8">
        <f t="shared" si="82"/>
        <v>350</v>
      </c>
      <c r="L158" s="40"/>
      <c r="M158" s="47">
        <f>IF(N149="Normo Slipestasjon",'Tellere og summer'!$A$9,IF(N149="Glamox",'Tellere og summer'!$A$19,IF(N149="Molde Kommune",'Tellere og summer'!$A$29,IF(N149="Rørlegger 1",'Tellere og summer'!$A$39,IF(N149="TietoEVRY",'Tellere og summer'!$A$49,IF(N149="Danielsen å i",'Tellere og summer'!$A$59,IF(N149="Panorama Turkeys",'Tellere og summer'!$A$69,IF(N149="Team Fuglset",'Tellere og summer'!$A$79,IF(N149="Istad Strikers",'Tellere og summer'!$A$89,IF(N149="Ytre Bowlinglag",'Tellere og summer'!$A$99,"NA"))))))))))</f>
        <v>0</v>
      </c>
      <c r="N158" s="8"/>
      <c r="O158" s="19"/>
      <c r="P158" s="8"/>
      <c r="Q158" s="10">
        <f t="shared" si="84"/>
        <v>0</v>
      </c>
      <c r="R158" s="27"/>
      <c r="S158" s="47" t="str">
        <f>IF(T149="Normo Slipestasjon",'Tellere og summer'!$A$9,IF(T149="Glamox",'Tellere og summer'!$A$19,IF(T149="Molde Kommune",'Tellere og summer'!$A$29,IF(T149="Rørlegger 1",'Tellere og summer'!$A$39,IF(T149="TietoEVRY",'Tellere og summer'!$A$49,IF(T149="Danielsen å i",'Tellere og summer'!$A$59,IF(T149="Panorama Turkeys",'Tellere og summer'!$A$69,IF(T149="Team Fuglset",'Tellere og summer'!$A$79,IF(T149="Istad Strikers",'Tellere og summer'!$A$89,IF(T149="Ytre Bowlinglag",'Tellere og summer'!$A$99,"NA"))))))))))</f>
        <v>Mohammed Abdalgoder</v>
      </c>
      <c r="T158" s="8"/>
      <c r="U158" s="19"/>
      <c r="V158" s="8"/>
      <c r="W158" s="10">
        <f t="shared" si="85"/>
        <v>0</v>
      </c>
      <c r="X158" s="40"/>
      <c r="Y158" s="47">
        <f>IF(Z149="Normo Slipestasjon",'Tellere og summer'!$A$9,IF(Z149="Glamox",'Tellere og summer'!$A$19,IF(Z149="Molde Kommune",'Tellere og summer'!$A$29,IF(Z149="Rørlegger 1",'Tellere og summer'!$A$39,IF(Z149="TietoEVRY",'Tellere og summer'!$A$49,IF(Z149="Danielsen å i",'Tellere og summer'!$A$59,IF(Z149="Panorama Turkeys",'Tellere og summer'!$A$69,IF(Z149="Team Fuglset",'Tellere og summer'!$A$79,IF(Z149="Istad Strikers",'Tellere og summer'!$A$89,IF(Z149="Ytre Bowlinglag",'Tellere og summer'!$A$99,"NA"))))))))))</f>
        <v>0</v>
      </c>
      <c r="Z158" s="8"/>
      <c r="AA158" s="19"/>
      <c r="AB158" s="8"/>
      <c r="AC158" s="10">
        <f t="shared" si="86"/>
        <v>0</v>
      </c>
      <c r="AD158" s="27"/>
      <c r="AE158" s="47" t="str">
        <f>IF(AF149="Normo Slipestasjon",'Tellere og summer'!$A$9,IF(AF149="Glamox",'Tellere og summer'!$A$19,IF(AF149="Molde Kommune",'Tellere og summer'!$A$29,IF(AF149="Rørlegger 1",'Tellere og summer'!$A$39,IF(AF149="TietoEVRY",'Tellere og summer'!$A$49,IF(AF149="Danielsen å i",'Tellere og summer'!$A$59,IF(AF149="Panorama Turkeys",'Tellere og summer'!$A$69,IF(AF149="Team Fuglset",'Tellere og summer'!$A$79,IF(AF149="Istad Strikers",'Tellere og summer'!$A$89,IF(AF149="Ytre Bowlinglag",'Tellere og summer'!$A$99,"NA"))))))))))</f>
        <v>Simen K. Roaldsøy</v>
      </c>
      <c r="AF158" s="8"/>
      <c r="AG158" s="19"/>
      <c r="AH158" s="8"/>
      <c r="AI158" s="10">
        <f t="shared" si="87"/>
        <v>0</v>
      </c>
      <c r="AJ158" s="40"/>
      <c r="AK158" s="47">
        <f>IF(AL149="Normo Slipestasjon",'Tellere og summer'!$A$9,IF(AL149="Glamox",'Tellere og summer'!$A$19,IF(AL149="Molde Kommune",'Tellere og summer'!$A$29,IF(AL149="Rørlegger 1",'Tellere og summer'!$A$39,IF(AL149="TietoEVRY",'Tellere og summer'!$A$49,IF(AL149="Danielsen å i",'Tellere og summer'!$A$59,IF(AL149="Panorama Turkeys",'Tellere og summer'!$A$69,IF(AL149="Team Fuglset",'Tellere og summer'!$A$79,IF(AL149="Istad Strikers",'Tellere og summer'!$A$89,IF(AL149="Ytre Bowlinglag",'Tellere og summer'!$A$99,"NA"))))))))))</f>
        <v>0</v>
      </c>
      <c r="AL158" s="8"/>
      <c r="AM158" s="19"/>
      <c r="AN158" s="8"/>
      <c r="AO158" s="10">
        <f t="shared" si="88"/>
        <v>0</v>
      </c>
      <c r="AP158" s="27"/>
      <c r="AQ158" s="47">
        <f>IF(AR149="Normo Slipestasjon",'Tellere og summer'!$A$9,IF(AR149="Glamox",'Tellere og summer'!$A$19,IF(AR149="Molde Kommune",'Tellere og summer'!$A$29,IF(AR149="Rørlegger 1",'Tellere og summer'!$A$39,IF(AR149="TietoEVRY",'Tellere og summer'!$A$49,IF(AR149="Danielsen å i",'Tellere og summer'!$A$59,IF(AR149="Panorama Turkeys",'Tellere og summer'!$A$69,IF(AR149="Team Fuglset",'Tellere og summer'!$A$79,IF(AR149="Istad Strikers",'Tellere og summer'!$A$89,IF(AR149="Ytre Bowlinglag",'Tellere og summer'!$A$99,"NA"))))))))))</f>
        <v>0</v>
      </c>
      <c r="AR158" s="8"/>
      <c r="AS158" s="19"/>
      <c r="AT158" s="8"/>
      <c r="AU158" s="10">
        <f t="shared" si="89"/>
        <v>0</v>
      </c>
      <c r="AV158" s="40"/>
      <c r="AW158" s="47" t="str">
        <f>IF(AX149="Normo Slipestasjon",'Tellere og summer'!$A$9,IF(AX149="Glamox",'Tellere og summer'!$A$19,IF(AX149="Molde Kommune",'Tellere og summer'!$A$29,IF(AX149="Rørlegger 1",'Tellere og summer'!$A$39,IF(AX149="TietoEVRY",'Tellere og summer'!$A$49,IF(AX149="Danielsen å i",'Tellere og summer'!$A$59,IF(AX149="Panorama Turkeys",'Tellere og summer'!$A$69,IF(AX149="Team Fuglset",'Tellere og summer'!$A$79,IF(AX149="Istad Strikers",'Tellere og summer'!$A$89,IF(AX149="Ytre Bowlinglag",'Tellere og summer'!$A$99,"NA"))))))))))</f>
        <v>For mange spillere</v>
      </c>
      <c r="AX158" s="8">
        <v>130</v>
      </c>
      <c r="AY158" s="19">
        <v>117</v>
      </c>
      <c r="AZ158" s="8">
        <v>111</v>
      </c>
      <c r="BA158" s="10">
        <f t="shared" si="90"/>
        <v>358</v>
      </c>
      <c r="BB158" s="27"/>
      <c r="BC158" s="47">
        <f>IF(BD149="Normo Slipestasjon",'Tellere og summer'!$A$9,IF(BD149="Glamox",'Tellere og summer'!$A$19,IF(BD149="Molde Kommune",'Tellere og summer'!$A$29,IF(BD149="Rørlegger 1",'Tellere og summer'!$A$39,IF(BD149="TietoEVRY",'Tellere og summer'!$A$49,IF(BD149="Danielsen å i",'Tellere og summer'!$A$59,IF(BD149="Panorama Turkeys",'Tellere og summer'!$A$69,IF(BD149="Team Fuglset",'Tellere og summer'!$A$79,IF(BD149="Istad Strikers",'Tellere og summer'!$A$89,IF(BD149="Ytre Bowlinglag",'Tellere og summer'!$A$99,"NA"))))))))))</f>
        <v>0</v>
      </c>
      <c r="BD158" s="8"/>
      <c r="BE158" s="19"/>
      <c r="BF158" s="8"/>
      <c r="BG158" s="10">
        <f t="shared" si="91"/>
        <v>0</v>
      </c>
    </row>
    <row r="159" spans="1:59" ht="22" thickBot="1">
      <c r="A159" s="23" t="s">
        <v>9</v>
      </c>
      <c r="B159" s="11">
        <f>HCP!$K$2</f>
        <v>120</v>
      </c>
      <c r="C159" s="11">
        <f>HCP!$K$2</f>
        <v>120</v>
      </c>
      <c r="D159" s="11">
        <f>HCP!$K$2</f>
        <v>120</v>
      </c>
      <c r="E159" s="13">
        <f t="shared" si="83"/>
        <v>360</v>
      </c>
      <c r="F159" s="27"/>
      <c r="G159" s="23" t="s">
        <v>9</v>
      </c>
      <c r="H159" s="11">
        <f>HCP!$F$18</f>
        <v>135</v>
      </c>
      <c r="I159" s="11">
        <f>HCP!$F$18</f>
        <v>135</v>
      </c>
      <c r="J159" s="11">
        <f>HCP!$F$18</f>
        <v>135</v>
      </c>
      <c r="K159" s="13">
        <f t="shared" ref="K159" si="92">SUM(H159:J159)</f>
        <v>405</v>
      </c>
      <c r="L159" s="40"/>
      <c r="M159" s="23" t="s">
        <v>9</v>
      </c>
      <c r="N159" s="11">
        <f>HCP!$K$4</f>
        <v>0</v>
      </c>
      <c r="O159" s="11">
        <f>HCP!$K$4</f>
        <v>0</v>
      </c>
      <c r="P159" s="11">
        <f>HCP!$K$4</f>
        <v>0</v>
      </c>
      <c r="Q159" s="13">
        <f t="shared" si="84"/>
        <v>0</v>
      </c>
      <c r="R159" s="27"/>
      <c r="S159" s="23" t="s">
        <v>9</v>
      </c>
      <c r="T159" s="11">
        <f>HCP!$K$10</f>
        <v>108</v>
      </c>
      <c r="U159" s="11">
        <f>HCP!$K$10</f>
        <v>108</v>
      </c>
      <c r="V159" s="11">
        <f>HCP!$K$10</f>
        <v>108</v>
      </c>
      <c r="W159" s="13">
        <f t="shared" si="85"/>
        <v>324</v>
      </c>
      <c r="X159" s="40"/>
      <c r="Y159" s="23" t="s">
        <v>9</v>
      </c>
      <c r="Z159" s="11">
        <f>HCP!$K$6</f>
        <v>99</v>
      </c>
      <c r="AA159" s="11">
        <f>HCP!$K$6</f>
        <v>99</v>
      </c>
      <c r="AB159" s="11">
        <f>HCP!$K$6</f>
        <v>99</v>
      </c>
      <c r="AC159" s="13">
        <f t="shared" si="86"/>
        <v>297</v>
      </c>
      <c r="AD159" s="27"/>
      <c r="AE159" s="23" t="s">
        <v>9</v>
      </c>
      <c r="AF159" s="11">
        <f>HCP!$K$14</f>
        <v>90</v>
      </c>
      <c r="AG159" s="11">
        <f>HCP!$K$14</f>
        <v>90</v>
      </c>
      <c r="AH159" s="11">
        <f>HCP!$K$14</f>
        <v>90</v>
      </c>
      <c r="AI159" s="13">
        <f t="shared" si="87"/>
        <v>270</v>
      </c>
      <c r="AJ159" s="40"/>
      <c r="AK159" s="23" t="s">
        <v>9</v>
      </c>
      <c r="AL159" s="11">
        <f>HCP!$K$12</f>
        <v>9</v>
      </c>
      <c r="AM159" s="11">
        <f>HCP!$K$12</f>
        <v>9</v>
      </c>
      <c r="AN159" s="11">
        <f>HCP!$K$12</f>
        <v>9</v>
      </c>
      <c r="AO159" s="13">
        <f t="shared" si="88"/>
        <v>27</v>
      </c>
      <c r="AP159" s="27"/>
      <c r="AQ159" s="23" t="s">
        <v>9</v>
      </c>
      <c r="AR159" s="11">
        <f>HCP!$K$16</f>
        <v>66</v>
      </c>
      <c r="AS159" s="11">
        <f>HCP!$K$16</f>
        <v>66</v>
      </c>
      <c r="AT159" s="11">
        <f>HCP!$K$16</f>
        <v>66</v>
      </c>
      <c r="AU159" s="13">
        <f t="shared" si="89"/>
        <v>198</v>
      </c>
      <c r="AV159" s="40"/>
      <c r="AW159" s="23" t="s">
        <v>9</v>
      </c>
      <c r="AX159" s="11">
        <f>HCP!$K$8</f>
        <v>102</v>
      </c>
      <c r="AY159" s="11">
        <f>HCP!$K$8</f>
        <v>102</v>
      </c>
      <c r="AZ159" s="11">
        <f>HCP!$K$8</f>
        <v>102</v>
      </c>
      <c r="BA159" s="13">
        <f t="shared" si="90"/>
        <v>306</v>
      </c>
      <c r="BB159" s="27"/>
      <c r="BC159" s="23" t="s">
        <v>9</v>
      </c>
      <c r="BD159" s="11">
        <f>HCP!$K$20</f>
        <v>72</v>
      </c>
      <c r="BE159" s="11">
        <f>HCP!$K$20</f>
        <v>72</v>
      </c>
      <c r="BF159" s="11">
        <f>HCP!$K$20</f>
        <v>72</v>
      </c>
      <c r="BG159" s="13">
        <f t="shared" si="91"/>
        <v>216</v>
      </c>
    </row>
    <row r="160" spans="1:59" ht="16" thickBot="1">
      <c r="A160" s="45" t="s">
        <v>7</v>
      </c>
      <c r="B160" s="14">
        <f>SUM(B152:B159)</f>
        <v>564</v>
      </c>
      <c r="C160" s="14">
        <f>SUM(C152:C159)</f>
        <v>454</v>
      </c>
      <c r="D160" s="14">
        <f>SUM(D152:D159)</f>
        <v>511</v>
      </c>
      <c r="E160" s="14">
        <f>SUM(B160:D160)</f>
        <v>1529</v>
      </c>
      <c r="F160" s="27"/>
      <c r="G160" s="27"/>
      <c r="H160" s="14">
        <f>SUM(H152:H159)</f>
        <v>523</v>
      </c>
      <c r="I160" s="14">
        <f>SUM(I152:I159)</f>
        <v>506</v>
      </c>
      <c r="J160" s="14">
        <f>SUM(J152:J159)</f>
        <v>513</v>
      </c>
      <c r="K160" s="14">
        <f>SUM(H160:J160)</f>
        <v>1542</v>
      </c>
      <c r="L160" s="40"/>
      <c r="M160" s="36"/>
      <c r="N160" s="14">
        <f>SUM(N152:N159)</f>
        <v>463</v>
      </c>
      <c r="O160" s="14">
        <f>SUM(O152:O159)</f>
        <v>419</v>
      </c>
      <c r="P160" s="14">
        <f>SUM(P152:P159)</f>
        <v>476</v>
      </c>
      <c r="Q160" s="14">
        <f>SUM(N160:P160)</f>
        <v>1358</v>
      </c>
      <c r="R160" s="27"/>
      <c r="S160" s="27"/>
      <c r="T160" s="14">
        <f>SUM(T152:T159)</f>
        <v>108</v>
      </c>
      <c r="U160" s="14">
        <f>SUM(U152:U159)</f>
        <v>108</v>
      </c>
      <c r="V160" s="14">
        <f>SUM(V152:V159)</f>
        <v>108</v>
      </c>
      <c r="W160" s="14">
        <f>SUM(T160:V160)</f>
        <v>324</v>
      </c>
      <c r="X160" s="40"/>
      <c r="Y160" s="36"/>
      <c r="Z160" s="14">
        <f>SUM(Z152:Z159)</f>
        <v>550</v>
      </c>
      <c r="AA160" s="14">
        <f>SUM(AA152:AA159)</f>
        <v>535</v>
      </c>
      <c r="AB160" s="14">
        <f>SUM(AB152:AB159)</f>
        <v>463</v>
      </c>
      <c r="AC160" s="14">
        <f>SUM(Z160:AB160)</f>
        <v>1548</v>
      </c>
      <c r="AD160" s="27"/>
      <c r="AE160" s="27"/>
      <c r="AF160" s="14">
        <f>SUM(AF152:AF159)</f>
        <v>563</v>
      </c>
      <c r="AG160" s="14">
        <f>SUM(AG152:AG159)</f>
        <v>559</v>
      </c>
      <c r="AH160" s="14">
        <f>SUM(AH152:AH159)</f>
        <v>683</v>
      </c>
      <c r="AI160" s="14">
        <f>SUM(AF160:AH160)</f>
        <v>1805</v>
      </c>
      <c r="AJ160" s="40"/>
      <c r="AK160" s="36"/>
      <c r="AL160" s="14">
        <f>SUM(AL152:AL159)</f>
        <v>442</v>
      </c>
      <c r="AM160" s="14">
        <f>SUM(AM152:AM159)</f>
        <v>555</v>
      </c>
      <c r="AN160" s="14">
        <f>SUM(AN152:AN159)</f>
        <v>493</v>
      </c>
      <c r="AO160" s="14">
        <f>SUM(AL160:AN160)</f>
        <v>1490</v>
      </c>
      <c r="AP160" s="27"/>
      <c r="AQ160" s="27"/>
      <c r="AR160" s="14">
        <f>SUM(AR152:AR159)</f>
        <v>479</v>
      </c>
      <c r="AS160" s="14">
        <f>SUM(AS152:AS159)</f>
        <v>613</v>
      </c>
      <c r="AT160" s="14">
        <f>SUM(AT152:AT159)</f>
        <v>567</v>
      </c>
      <c r="AU160" s="14">
        <f>SUM(AR160:AT160)</f>
        <v>1659</v>
      </c>
      <c r="AV160" s="40"/>
      <c r="AW160" s="36"/>
      <c r="AX160" s="14">
        <f>SUM(AX152:AX159)</f>
        <v>551</v>
      </c>
      <c r="AY160" s="14">
        <f>SUM(AY152:AY159)</f>
        <v>584</v>
      </c>
      <c r="AZ160" s="14">
        <f>SUM(AZ152:AZ159)</f>
        <v>546</v>
      </c>
      <c r="BA160" s="14">
        <f>SUM(AX160:AZ160)</f>
        <v>1681</v>
      </c>
      <c r="BB160" s="27"/>
      <c r="BC160" s="27"/>
      <c r="BD160" s="14">
        <f>SUM(BD152:BD159)</f>
        <v>476</v>
      </c>
      <c r="BE160" s="14">
        <f>SUM(BE152:BE159)</f>
        <v>572</v>
      </c>
      <c r="BF160" s="14">
        <f>SUM(BF152:BF159)</f>
        <v>628</v>
      </c>
      <c r="BG160" s="14">
        <f>SUM(BD160:BF160)</f>
        <v>1676</v>
      </c>
    </row>
    <row r="161" spans="1:59" s="25" customFormat="1" ht="16" thickBot="1">
      <c r="A161" s="45" t="s">
        <v>77</v>
      </c>
      <c r="B161" s="214">
        <f>IF(E160-E159=0,"0",IF(B160&gt;H160,1,IF(B160=H160,"0,5",0)))</f>
        <v>1</v>
      </c>
      <c r="C161" s="214">
        <f>IF(E160-E159=0,"0",IF(C160&gt;I160,1,IF(C160=I160,"0,5",0)))</f>
        <v>0</v>
      </c>
      <c r="D161" s="214">
        <f>IF(E160-E159=0,"0",IF(D160&gt;J160,1,IF(D160=J160,"0,5",0)))</f>
        <v>0</v>
      </c>
      <c r="E161" s="214">
        <f>IF(E160-E159=0,"0",IF(E160&gt;K160,1,IF(E160=K160,"0,5",0)))</f>
        <v>0</v>
      </c>
      <c r="F161" s="27"/>
      <c r="G161" s="27"/>
      <c r="H161" s="214">
        <f>IF(K160-K159=0,"0",IF(H160&gt;B160,1,IF(H160=B160,"0,5",0)))</f>
        <v>0</v>
      </c>
      <c r="I161" s="214">
        <f>IF(K160-K159=0,"0",IF(I160&gt;C160,1,IF(I160=C160,"0,5",0)))</f>
        <v>1</v>
      </c>
      <c r="J161" s="214">
        <f>IF(K160-K159=0,"0",IF(J160&gt;D160,1,IF(J160=D160,"0,5",0)))</f>
        <v>1</v>
      </c>
      <c r="K161" s="214">
        <f>IF(K160-K159=0,"0",IF(K160&gt;E160,1,IF(K160=E160,"0,5",0)))</f>
        <v>1</v>
      </c>
      <c r="L161" s="40"/>
      <c r="M161" s="36"/>
      <c r="N161" s="214">
        <f>IF(Q160-Q159=0,"0",IF(N160&gt;T160,1,IF(N160=T160,"0,5",0)))</f>
        <v>1</v>
      </c>
      <c r="O161" s="214">
        <f>IF(Q160-Q159=0,"0",IF(O160&gt;U160,1,IF(O160=U160,"0,5",0)))</f>
        <v>1</v>
      </c>
      <c r="P161" s="214">
        <f>IF(Q160-Q159=0,"0",IF(P160&gt;V160,1,IF(P160=V160,"0,5",0)))</f>
        <v>1</v>
      </c>
      <c r="Q161" s="214">
        <f>IF(Q160-Q159=0,"0",IF(Q160&gt;W160,1,IF(Q160=W160,"0,5",0)))</f>
        <v>1</v>
      </c>
      <c r="R161" s="27"/>
      <c r="S161" s="27"/>
      <c r="T161" s="214" t="str">
        <f>IF(W160-W159=0,"0",IF(T160&gt;N160,1,IF(T160=N160,"0,5",0)))</f>
        <v>0</v>
      </c>
      <c r="U161" s="214" t="str">
        <f>IF(W160-W159=0,"0",IF(U160&gt;O160,1,IF(U160=O160,"0,5",0)))</f>
        <v>0</v>
      </c>
      <c r="V161" s="214" t="str">
        <f>IF(W160-W159=0,"0",IF(V160&gt;P160,1,IF(V160=P160,"0,5",0)))</f>
        <v>0</v>
      </c>
      <c r="W161" s="214" t="str">
        <f>IF(W160-W159=0,"0",IF(W160&gt;Q160,1,IF(W160=Q160,"0,5",0)))</f>
        <v>0</v>
      </c>
      <c r="X161" s="40"/>
      <c r="Y161" s="36"/>
      <c r="Z161" s="214">
        <f>IF(AC160-AC159=0,"0",IF(Z160&gt;AF160,1,IF(Z160=AF160,"0,5",0)))</f>
        <v>0</v>
      </c>
      <c r="AA161" s="214">
        <f>IF(AC160-AC159=0,"0",IF(AA160&gt;AG160,1,IF(AA160=AG160,"0,5",0)))</f>
        <v>0</v>
      </c>
      <c r="AB161" s="214">
        <f>IF(AC160-AC159=0,"0",IF(AB160&gt;AH160,1,IF(AB160=AH160,"0,5",0)))</f>
        <v>0</v>
      </c>
      <c r="AC161" s="214">
        <f>IF(AC160-AC159=0,"0",IF(AC160&gt;AI160,1,IF(AC160=AI160,"0,5",0)))</f>
        <v>0</v>
      </c>
      <c r="AD161" s="27"/>
      <c r="AE161" s="27"/>
      <c r="AF161" s="214">
        <f>IF(AI160-AI159=0,"0",IF(AF160&gt;Z160,1,IF(AF160=Z160,"0,5",0)))</f>
        <v>1</v>
      </c>
      <c r="AG161" s="214">
        <f>IF(AI160-AI159=0,"0",IF(AG160&gt;AA160,1,IF(AG160=AA160,"0,5",0)))</f>
        <v>1</v>
      </c>
      <c r="AH161" s="214">
        <f>IF(AI160-AI159=0,"0",IF(AH160&gt;AB160,1,IF(AH160=AB160,"0,5",0)))</f>
        <v>1</v>
      </c>
      <c r="AI161" s="214">
        <f>IF(AI160-AI159=0,"0",IF(AI160&gt;AC160,1,IF(AI160=AC160,"0,5",0)))</f>
        <v>1</v>
      </c>
      <c r="AJ161" s="40"/>
      <c r="AK161" s="36"/>
      <c r="AL161" s="214">
        <f>IF(AO160-AO159=0,"0",IF(AL160&gt;AR160,1,IF(AL160=AR160,"0,5",0)))</f>
        <v>0</v>
      </c>
      <c r="AM161" s="214">
        <f>IF(AO160-AO159=0,"0",IF(AM160&gt;AS160,1,IF(AM160=AS160,"0,5",0)))</f>
        <v>0</v>
      </c>
      <c r="AN161" s="214">
        <f>IF(AO160-AO159=0,"0",IF(AN160&gt;AT160,1,IF(AN160=AT160,"0,5",0)))</f>
        <v>0</v>
      </c>
      <c r="AO161" s="214">
        <f>IF(AO160-AO159=0,"0",IF(AO160&gt;AU160,1,IF(AO160=AU160,"0,5",0)))</f>
        <v>0</v>
      </c>
      <c r="AP161" s="27"/>
      <c r="AQ161" s="27"/>
      <c r="AR161" s="214">
        <f>IF(AU160-AU159=0,"0",IF(AR160&gt;AL160,1,IF(AR160=AL160,"0,5",0)))</f>
        <v>1</v>
      </c>
      <c r="AS161" s="214">
        <f>IF(AU160-AU159=0,"0",IF(AS160&gt;AM160,1,IF(AS160=AM160,"0,5",0)))</f>
        <v>1</v>
      </c>
      <c r="AT161" s="214">
        <f>IF(AU160-AU159=0,"0",IF(AT160&gt;AN160,1,IF(AT160=AN160,"0,5",0)))</f>
        <v>1</v>
      </c>
      <c r="AU161" s="214">
        <f>IF(AU160-AU159=0,"0",IF(AU160&gt;AO160,1,IF(AU160=AO160,"0,5",0)))</f>
        <v>1</v>
      </c>
      <c r="AV161" s="40"/>
      <c r="AW161" s="36"/>
      <c r="AX161" s="214">
        <f>IF(BA160-BA159=0,"0",IF(AX160&gt;BD160,1,IF(AX160=BD160,"0,5",0)))</f>
        <v>1</v>
      </c>
      <c r="AY161" s="214">
        <f>IF(BA160-BA159=0,"0",IF(AY160&gt;BE160,1,IF(AY160=BE160,"0,5",0)))</f>
        <v>1</v>
      </c>
      <c r="AZ161" s="214">
        <f>IF(BA160-BA159=0,"0",IF(AZ160&gt;BF160,1,IF(AZ160=BF160,"0,5",0)))</f>
        <v>0</v>
      </c>
      <c r="BA161" s="214">
        <f>IF(BA160-BA159=0,"0",IF(BA160&gt;BG160,1,IF(BA160=BG160,"0,5",0)))</f>
        <v>1</v>
      </c>
      <c r="BB161" s="27"/>
      <c r="BC161" s="27"/>
      <c r="BD161" s="214">
        <f>IF(BG160-BG159=0,"0",IF(BD160&gt;AX160,1,IF(BD160=AX160,"0,5",0)))</f>
        <v>0</v>
      </c>
      <c r="BE161" s="214">
        <f>IF(BG160-BG159=0,"0",IF(BE160&gt;AY160,1,IF(BE160=AY160,"0,5",0)))</f>
        <v>0</v>
      </c>
      <c r="BF161" s="214">
        <f>IF(BG160-BG159=0,"0",IF(BF160&gt;AZ160,1,IF(BF160=AZ160,"0,5",0)))</f>
        <v>1</v>
      </c>
      <c r="BG161" s="214">
        <f>IF(BG160-BG159=0,"0",IF(BG160&gt;BA160,1,IF(BG160=BA160,"0,5",0)))</f>
        <v>0</v>
      </c>
    </row>
    <row r="162" spans="1:59" s="25" customFormat="1" ht="21" thickBot="1">
      <c r="A162" s="15"/>
      <c r="B162" s="37"/>
      <c r="C162" s="37"/>
      <c r="D162" s="16" t="s">
        <v>10</v>
      </c>
      <c r="E162" s="46">
        <f>B161+C161+D161+E161</f>
        <v>1</v>
      </c>
      <c r="F162" s="37"/>
      <c r="G162" s="37"/>
      <c r="H162" s="37"/>
      <c r="I162" s="37"/>
      <c r="J162" s="16" t="s">
        <v>10</v>
      </c>
      <c r="K162" s="46">
        <f>H161+I161+J161+K161</f>
        <v>3</v>
      </c>
      <c r="L162" s="41"/>
      <c r="M162" s="15"/>
      <c r="N162" s="37"/>
      <c r="O162" s="37"/>
      <c r="P162" s="16" t="s">
        <v>10</v>
      </c>
      <c r="Q162" s="46">
        <f>N161+O161+P161+Q161</f>
        <v>4</v>
      </c>
      <c r="R162" s="37"/>
      <c r="S162" s="37"/>
      <c r="T162" s="37"/>
      <c r="U162" s="37"/>
      <c r="V162" s="16" t="s">
        <v>10</v>
      </c>
      <c r="W162" s="46">
        <f>T161+U161+V161+W161</f>
        <v>0</v>
      </c>
      <c r="X162" s="41"/>
      <c r="Y162" s="15"/>
      <c r="Z162" s="37"/>
      <c r="AA162" s="37"/>
      <c r="AB162" s="16" t="s">
        <v>10</v>
      </c>
      <c r="AC162" s="46">
        <f>Z161+AA161+AB161+AC161</f>
        <v>0</v>
      </c>
      <c r="AD162" s="37"/>
      <c r="AE162" s="37"/>
      <c r="AF162" s="37"/>
      <c r="AG162" s="37"/>
      <c r="AH162" s="16" t="s">
        <v>10</v>
      </c>
      <c r="AI162" s="46">
        <f>AF161+AG161+AH161+AI161</f>
        <v>4</v>
      </c>
      <c r="AJ162" s="41"/>
      <c r="AK162" s="15"/>
      <c r="AL162" s="37"/>
      <c r="AM162" s="37"/>
      <c r="AN162" s="16" t="s">
        <v>10</v>
      </c>
      <c r="AO162" s="46">
        <f>AL161+AM161+AN161+AO161</f>
        <v>0</v>
      </c>
      <c r="AP162" s="37"/>
      <c r="AQ162" s="37"/>
      <c r="AR162" s="37"/>
      <c r="AS162" s="37"/>
      <c r="AT162" s="16" t="s">
        <v>10</v>
      </c>
      <c r="AU162" s="46">
        <f>SUM(AR161:AU161)</f>
        <v>4</v>
      </c>
      <c r="AV162" s="41"/>
      <c r="AW162" s="15"/>
      <c r="AX162" s="37"/>
      <c r="AY162" s="37"/>
      <c r="AZ162" s="16" t="s">
        <v>10</v>
      </c>
      <c r="BA162" s="46">
        <f>AX161+AY161+AZ161+BA161</f>
        <v>3</v>
      </c>
      <c r="BB162" s="37"/>
      <c r="BC162" s="37"/>
      <c r="BD162" s="37"/>
      <c r="BE162" s="37"/>
      <c r="BF162" s="16" t="s">
        <v>10</v>
      </c>
      <c r="BG162" s="46">
        <f>BD161+BE161+BF161+BG161</f>
        <v>1</v>
      </c>
    </row>
    <row r="163" spans="1:59" s="25" customFormat="1" ht="16" thickBot="1">
      <c r="D163" s="44" t="s">
        <v>268</v>
      </c>
      <c r="E163" s="44" t="str">
        <f>IF(E160-E159=0,"IS",IF(E162&gt;K162,"S",IF(E162&lt;K162,"T",IF(E162=K162,"U","0"))))</f>
        <v>T</v>
      </c>
      <c r="J163" s="44" t="s">
        <v>268</v>
      </c>
      <c r="K163" s="44" t="str">
        <f>IF(K160-K159=0,"IS",IF(K162&gt;E162,"S",IF(K162&lt;E162,"T",IF(K162=E162,"U","0"))))</f>
        <v>S</v>
      </c>
      <c r="P163" s="44" t="s">
        <v>268</v>
      </c>
      <c r="Q163" s="44" t="str">
        <f>IF(Q160-Q159=0,"IS",IF(Q162&gt;W162,"S",IF(Q162&lt;W162,"T",IF(Q162=W162,"U","0"))))</f>
        <v>S</v>
      </c>
      <c r="V163" s="44" t="s">
        <v>268</v>
      </c>
      <c r="W163" s="44" t="str">
        <f>IF(W160-W159=0,"IS",IF(W162&gt;Q162,"S",IF(W162&lt;Q162,"T",IF(W162=Q162,"U","0"))))</f>
        <v>IS</v>
      </c>
      <c r="AB163" s="44" t="s">
        <v>268</v>
      </c>
      <c r="AC163" s="44" t="str">
        <f>IF(AC160-AC159=0,"IS",IF(AC162&gt;AI162,"S",IF(AC162&lt;AI162,"T",IF(AC162=AI162,"U","0"))))</f>
        <v>T</v>
      </c>
      <c r="AH163" s="44" t="s">
        <v>268</v>
      </c>
      <c r="AI163" s="44" t="str">
        <f>IF(AI160-AI159=0,"IS",IF(AI162&gt;AC162,"S",IF(AI162&lt;AC162,"T",IF(AI162=AC162,"U","0"))))</f>
        <v>S</v>
      </c>
      <c r="AN163" s="44" t="s">
        <v>268</v>
      </c>
      <c r="AO163" s="44" t="str">
        <f>IF(AO160-AO159=0,"IS",IF(AO162&gt;AU162,"S",IF(AO162&lt;AU162,"T",IF(AO162=AU162,"U","0"))))</f>
        <v>T</v>
      </c>
      <c r="AT163" s="44" t="s">
        <v>268</v>
      </c>
      <c r="AU163" s="44" t="str">
        <f>IF(AU160-AU159=0,"IS",IF(AU162&gt;AO162,"S",IF(AU162&lt;AO162,"T",IF(AU162=AO162,"U","0"))))</f>
        <v>S</v>
      </c>
      <c r="AZ163" s="44" t="s">
        <v>268</v>
      </c>
      <c r="BA163" s="44" t="str">
        <f>IF(BA160-BA159=0,"IS",IF(BA162&gt;BG162,"S",IF(BA162&lt;BG162,"T",IF(BA162=BG162,"U","0"))))</f>
        <v>S</v>
      </c>
      <c r="BF163" s="44" t="s">
        <v>268</v>
      </c>
      <c r="BG163" s="44" t="str">
        <f>IF(BG160-BG159=0,"IS",IF(BG162&gt;BA162,"S",IF(BG162&lt;BA162,"T",IF(BG162=BA162,"U","0"))))</f>
        <v>T</v>
      </c>
    </row>
    <row r="164" spans="1:59" ht="16" thickBot="1"/>
    <row r="165" spans="1:59" ht="27" thickBot="1">
      <c r="A165" s="38" t="s">
        <v>133</v>
      </c>
      <c r="B165" s="39"/>
      <c r="C165" s="39"/>
      <c r="D165" s="39"/>
      <c r="E165" s="39"/>
      <c r="F165" s="39"/>
      <c r="G165" s="39"/>
      <c r="H165" s="39"/>
      <c r="I165" s="39"/>
      <c r="J165" s="39"/>
      <c r="K165" s="39"/>
      <c r="L165" s="39"/>
      <c r="M165" s="39"/>
      <c r="N165" s="39"/>
      <c r="O165" s="39"/>
      <c r="P165" s="39"/>
      <c r="Q165" s="39"/>
      <c r="R165" s="39"/>
      <c r="S165" s="39"/>
      <c r="T165" s="39"/>
      <c r="U165" s="39"/>
      <c r="V165" s="39"/>
      <c r="W165" s="39"/>
      <c r="X165" s="39"/>
      <c r="Y165" s="39"/>
      <c r="Z165" s="39"/>
      <c r="AA165" s="39"/>
      <c r="AB165" s="39"/>
      <c r="AC165" s="39"/>
      <c r="AD165" s="39"/>
      <c r="AE165" s="39"/>
      <c r="AF165" s="39"/>
      <c r="AG165" s="39"/>
      <c r="AH165" s="39"/>
      <c r="AI165" s="39"/>
      <c r="AJ165" s="39"/>
      <c r="AK165" s="39"/>
      <c r="AL165" s="39"/>
      <c r="AM165" s="39"/>
      <c r="AN165" s="39"/>
      <c r="AO165" s="39"/>
      <c r="AP165" s="39"/>
      <c r="AQ165" s="39"/>
      <c r="AR165" s="39"/>
      <c r="AS165" s="39"/>
      <c r="AT165" s="39"/>
      <c r="AU165" s="39"/>
      <c r="AV165" s="39"/>
      <c r="AW165" s="39"/>
      <c r="AX165" s="39"/>
      <c r="AY165" s="39"/>
      <c r="AZ165" s="39"/>
      <c r="BA165" s="39"/>
      <c r="BB165" s="39"/>
      <c r="BC165" s="39"/>
      <c r="BD165" s="39"/>
      <c r="BE165" s="39"/>
      <c r="BF165" s="39"/>
      <c r="BG165" s="42"/>
    </row>
    <row r="166" spans="1:59" ht="21">
      <c r="A166" s="24" t="s">
        <v>134</v>
      </c>
      <c r="B166" s="31"/>
      <c r="C166" s="31"/>
      <c r="D166" s="31"/>
      <c r="E166" s="31"/>
      <c r="F166" s="31"/>
      <c r="G166" s="31"/>
      <c r="H166" s="31"/>
      <c r="I166" s="31"/>
      <c r="J166" s="31"/>
      <c r="K166" s="32"/>
      <c r="L166" s="40"/>
      <c r="M166" s="24" t="s">
        <v>135</v>
      </c>
      <c r="N166" s="31"/>
      <c r="O166" s="31"/>
      <c r="P166" s="31"/>
      <c r="Q166" s="31"/>
      <c r="R166" s="31"/>
      <c r="S166" s="31"/>
      <c r="T166" s="31"/>
      <c r="U166" s="31"/>
      <c r="V166" s="31"/>
      <c r="W166" s="32"/>
      <c r="X166" s="40"/>
      <c r="Y166" s="24" t="s">
        <v>136</v>
      </c>
      <c r="Z166" s="31"/>
      <c r="AA166" s="31"/>
      <c r="AB166" s="31"/>
      <c r="AC166" s="31"/>
      <c r="AD166" s="31"/>
      <c r="AE166" s="31"/>
      <c r="AF166" s="31"/>
      <c r="AG166" s="31"/>
      <c r="AH166" s="31"/>
      <c r="AI166" s="32"/>
      <c r="AJ166" s="40"/>
      <c r="AK166" s="24" t="s">
        <v>137</v>
      </c>
      <c r="AL166" s="31"/>
      <c r="AM166" s="31"/>
      <c r="AN166" s="31"/>
      <c r="AO166" s="31"/>
      <c r="AP166" s="31"/>
      <c r="AQ166" s="31"/>
      <c r="AR166" s="31"/>
      <c r="AS166" s="31"/>
      <c r="AT166" s="31"/>
      <c r="AU166" s="32"/>
      <c r="AV166" s="40"/>
      <c r="AW166" s="24" t="s">
        <v>138</v>
      </c>
      <c r="AX166" s="31"/>
      <c r="AY166" s="31"/>
      <c r="AZ166" s="31"/>
      <c r="BA166" s="31"/>
      <c r="BB166" s="31"/>
      <c r="BC166" s="31"/>
      <c r="BD166" s="31"/>
      <c r="BE166" s="31"/>
      <c r="BF166" s="31"/>
      <c r="BG166" s="32"/>
    </row>
    <row r="167" spans="1:59" ht="18">
      <c r="A167" s="33" t="s">
        <v>2</v>
      </c>
      <c r="B167" s="386" t="s">
        <v>26</v>
      </c>
      <c r="C167" s="386"/>
      <c r="D167" s="27"/>
      <c r="E167" s="27"/>
      <c r="F167" s="27"/>
      <c r="G167" s="34" t="s">
        <v>13</v>
      </c>
      <c r="H167" s="386" t="s">
        <v>25</v>
      </c>
      <c r="I167" s="386"/>
      <c r="J167" s="27"/>
      <c r="K167" s="35"/>
      <c r="L167" s="40"/>
      <c r="M167" s="33" t="s">
        <v>2</v>
      </c>
      <c r="N167" s="386" t="s">
        <v>12</v>
      </c>
      <c r="O167" s="386"/>
      <c r="P167" s="27"/>
      <c r="Q167" s="27"/>
      <c r="R167" s="27"/>
      <c r="S167" s="34" t="s">
        <v>13</v>
      </c>
      <c r="T167" s="386" t="s">
        <v>11</v>
      </c>
      <c r="U167" s="386"/>
      <c r="V167" s="27"/>
      <c r="W167" s="35"/>
      <c r="X167" s="40"/>
      <c r="Y167" s="33" t="s">
        <v>2</v>
      </c>
      <c r="Z167" s="386" t="s">
        <v>64</v>
      </c>
      <c r="AA167" s="386"/>
      <c r="AB167" s="27"/>
      <c r="AC167" s="27"/>
      <c r="AD167" s="27"/>
      <c r="AE167" s="34" t="s">
        <v>13</v>
      </c>
      <c r="AF167" s="386" t="s">
        <v>27</v>
      </c>
      <c r="AG167" s="386"/>
      <c r="AH167" s="27"/>
      <c r="AI167" s="35"/>
      <c r="AJ167" s="40"/>
      <c r="AK167" s="33" t="s">
        <v>2</v>
      </c>
      <c r="AL167" s="386" t="s">
        <v>30</v>
      </c>
      <c r="AM167" s="386"/>
      <c r="AN167" s="27"/>
      <c r="AO167" s="27"/>
      <c r="AP167" s="27"/>
      <c r="AQ167" s="34" t="s">
        <v>13</v>
      </c>
      <c r="AR167" s="386" t="s">
        <v>29</v>
      </c>
      <c r="AS167" s="386"/>
      <c r="AT167" s="27"/>
      <c r="AU167" s="35"/>
      <c r="AV167" s="40"/>
      <c r="AW167" s="33" t="s">
        <v>2</v>
      </c>
      <c r="AX167" s="386" t="s">
        <v>32</v>
      </c>
      <c r="AY167" s="386"/>
      <c r="AZ167" s="27"/>
      <c r="BA167" s="27"/>
      <c r="BB167" s="27"/>
      <c r="BC167" s="34" t="s">
        <v>13</v>
      </c>
      <c r="BD167" s="386" t="s">
        <v>31</v>
      </c>
      <c r="BE167" s="386"/>
      <c r="BF167" s="27"/>
      <c r="BG167" s="35"/>
    </row>
    <row r="168" spans="1:59" ht="16" thickBot="1">
      <c r="A168" s="36"/>
      <c r="B168" s="27"/>
      <c r="C168" s="27"/>
      <c r="D168" s="27"/>
      <c r="E168" s="27"/>
      <c r="F168" s="27"/>
      <c r="G168" s="27"/>
      <c r="H168" s="27"/>
      <c r="I168" s="27"/>
      <c r="J168" s="27"/>
      <c r="K168" s="35"/>
      <c r="L168" s="40"/>
      <c r="M168" s="36"/>
      <c r="N168" s="27"/>
      <c r="O168" s="27"/>
      <c r="P168" s="27"/>
      <c r="Q168" s="27"/>
      <c r="R168" s="27"/>
      <c r="S168" s="27"/>
      <c r="T168" s="27"/>
      <c r="U168" s="27"/>
      <c r="V168" s="27"/>
      <c r="W168" s="35"/>
      <c r="X168" s="40"/>
      <c r="Y168" s="36"/>
      <c r="Z168" s="27"/>
      <c r="AA168" s="27"/>
      <c r="AB168" s="27"/>
      <c r="AC168" s="27"/>
      <c r="AD168" s="27"/>
      <c r="AE168" s="27"/>
      <c r="AF168" s="27"/>
      <c r="AG168" s="27"/>
      <c r="AH168" s="27"/>
      <c r="AI168" s="35"/>
      <c r="AJ168" s="40"/>
      <c r="AK168" s="36"/>
      <c r="AL168" s="27"/>
      <c r="AM168" s="27"/>
      <c r="AN168" s="27"/>
      <c r="AO168" s="27"/>
      <c r="AP168" s="27"/>
      <c r="AQ168" s="27"/>
      <c r="AR168" s="27"/>
      <c r="AS168" s="27"/>
      <c r="AT168" s="27"/>
      <c r="AU168" s="35"/>
      <c r="AV168" s="40"/>
      <c r="AW168" s="36"/>
      <c r="AX168" s="27"/>
      <c r="AY168" s="27"/>
      <c r="AZ168" s="27"/>
      <c r="BA168" s="27"/>
      <c r="BB168" s="27"/>
      <c r="BC168" s="27"/>
      <c r="BD168" s="27"/>
      <c r="BE168" s="27"/>
      <c r="BF168" s="27"/>
      <c r="BG168" s="35"/>
    </row>
    <row r="169" spans="1:59" ht="16" thickBot="1">
      <c r="A169" s="3" t="s">
        <v>3</v>
      </c>
      <c r="B169" s="4" t="s">
        <v>4</v>
      </c>
      <c r="C169" s="17" t="s">
        <v>5</v>
      </c>
      <c r="D169" s="17" t="s">
        <v>6</v>
      </c>
      <c r="E169" s="4" t="s">
        <v>7</v>
      </c>
      <c r="F169" s="27"/>
      <c r="G169" s="3" t="s">
        <v>3</v>
      </c>
      <c r="H169" s="4" t="s">
        <v>4</v>
      </c>
      <c r="I169" s="17" t="s">
        <v>5</v>
      </c>
      <c r="J169" s="17" t="s">
        <v>6</v>
      </c>
      <c r="K169" s="4" t="s">
        <v>7</v>
      </c>
      <c r="L169" s="40"/>
      <c r="M169" s="3" t="s">
        <v>3</v>
      </c>
      <c r="N169" s="4" t="s">
        <v>4</v>
      </c>
      <c r="O169" s="17" t="s">
        <v>5</v>
      </c>
      <c r="P169" s="17" t="s">
        <v>6</v>
      </c>
      <c r="Q169" s="4" t="s">
        <v>7</v>
      </c>
      <c r="R169" s="27"/>
      <c r="S169" s="3" t="s">
        <v>3</v>
      </c>
      <c r="T169" s="4" t="s">
        <v>4</v>
      </c>
      <c r="U169" s="17" t="s">
        <v>5</v>
      </c>
      <c r="V169" s="17" t="s">
        <v>6</v>
      </c>
      <c r="W169" s="4" t="s">
        <v>7</v>
      </c>
      <c r="X169" s="40"/>
      <c r="Y169" s="3" t="s">
        <v>3</v>
      </c>
      <c r="Z169" s="4" t="s">
        <v>4</v>
      </c>
      <c r="AA169" s="17" t="s">
        <v>5</v>
      </c>
      <c r="AB169" s="17" t="s">
        <v>6</v>
      </c>
      <c r="AC169" s="4" t="s">
        <v>7</v>
      </c>
      <c r="AD169" s="27"/>
      <c r="AE169" s="3" t="s">
        <v>3</v>
      </c>
      <c r="AF169" s="4" t="s">
        <v>4</v>
      </c>
      <c r="AG169" s="17" t="s">
        <v>5</v>
      </c>
      <c r="AH169" s="17" t="s">
        <v>6</v>
      </c>
      <c r="AI169" s="4" t="s">
        <v>7</v>
      </c>
      <c r="AJ169" s="40"/>
      <c r="AK169" s="3" t="s">
        <v>3</v>
      </c>
      <c r="AL169" s="4" t="s">
        <v>4</v>
      </c>
      <c r="AM169" s="17" t="s">
        <v>5</v>
      </c>
      <c r="AN169" s="17" t="s">
        <v>6</v>
      </c>
      <c r="AO169" s="4" t="s">
        <v>7</v>
      </c>
      <c r="AP169" s="27"/>
      <c r="AQ169" s="3" t="s">
        <v>3</v>
      </c>
      <c r="AR169" s="4" t="s">
        <v>4</v>
      </c>
      <c r="AS169" s="17" t="s">
        <v>5</v>
      </c>
      <c r="AT169" s="17" t="s">
        <v>6</v>
      </c>
      <c r="AU169" s="4" t="s">
        <v>7</v>
      </c>
      <c r="AV169" s="40"/>
      <c r="AW169" s="3" t="s">
        <v>3</v>
      </c>
      <c r="AX169" s="4" t="s">
        <v>4</v>
      </c>
      <c r="AY169" s="17" t="s">
        <v>5</v>
      </c>
      <c r="AZ169" s="17" t="s">
        <v>6</v>
      </c>
      <c r="BA169" s="4" t="s">
        <v>7</v>
      </c>
      <c r="BB169" s="27"/>
      <c r="BC169" s="3" t="s">
        <v>3</v>
      </c>
      <c r="BD169" s="4" t="s">
        <v>4</v>
      </c>
      <c r="BE169" s="17" t="s">
        <v>5</v>
      </c>
      <c r="BF169" s="17" t="s">
        <v>6</v>
      </c>
      <c r="BG169" s="4" t="s">
        <v>7</v>
      </c>
    </row>
    <row r="170" spans="1:59">
      <c r="A170" s="47" t="str">
        <f>IF(B167="Normo Slipestasjon",'Tellere og summer'!$A$3,IF(B167="Glamox",'Tellere og summer'!$A$13,IF(B167="Molde Kommune",'Tellere og summer'!$A$23,IF(B167="Rørlegger 1",'Tellere og summer'!$A$33,IF(B167="TietoEVRY",'Tellere og summer'!$A$43,IF(B167="Danielsen å i",'Tellere og summer'!$A$53,IF(B167="Panorama Turkeys",'Tellere og summer'!$A$63,IF(B167="Team Fuglset",'Tellere og summer'!$A$73,IF(B167="Istad Strikers",'Tellere og summer'!$A$83,IF(B167="Ytre Bowlinglag",'Tellere og summer'!$A$93,"NA"))))))))))</f>
        <v>Arnfinn Lange</v>
      </c>
      <c r="B170" s="5"/>
      <c r="C170" s="18"/>
      <c r="D170" s="5"/>
      <c r="E170" s="7">
        <f>SUM(B170:D170)</f>
        <v>0</v>
      </c>
      <c r="F170" s="27"/>
      <c r="G170" s="47" t="str">
        <f>IF(H167="Normo Slipestasjon",'Tellere og summer'!$A$3,IF(H167="Glamox",'Tellere og summer'!$A$13,IF(H167="Molde Kommune",'Tellere og summer'!$A$23,IF(H167="Rørlegger 1",'Tellere og summer'!$A$33,IF(H167="TietoEVRY",'Tellere og summer'!$A$43,IF(H167="Danielsen å i",'Tellere og summer'!$A$53,IF(H167="Panorama Turkeys",'Tellere og summer'!$A$63,IF(H167="Team Fuglset",'Tellere og summer'!$A$73,IF(H167="Istad Strikers",'Tellere og summer'!$A$83,IF(H167="Ytre Bowlinglag",'Tellere og summer'!$A$93,"NA"))))))))))</f>
        <v>Gerd Norunn Nygård</v>
      </c>
      <c r="H170" s="5">
        <v>152</v>
      </c>
      <c r="I170" s="18">
        <v>181</v>
      </c>
      <c r="J170" s="6">
        <v>195</v>
      </c>
      <c r="K170" s="5">
        <f>SUM(H170:J170)</f>
        <v>528</v>
      </c>
      <c r="L170" s="40"/>
      <c r="M170" s="47" t="str">
        <f>IF(N167="Normo Slipestasjon",'Tellere og summer'!$A$3,IF(N167="Glamox",'Tellere og summer'!$A$13,IF(N167="Molde Kommune",'Tellere og summer'!$A$23,IF(N167="Rørlegger 1",'Tellere og summer'!$A$33,IF(N167="TietoEVRY",'Tellere og summer'!$A$43,IF(N167="Danielsen å i",'Tellere og summer'!$A$53,IF(N167="Panorama Turkeys",'Tellere og summer'!$A$63,IF(N167="Team Fuglset",'Tellere og summer'!$A$73,IF(N167="Istad Strikers",'Tellere og summer'!$A$83,IF(N167="Ytre Bowlinglag",'Tellere og summer'!$A$93,"NA"))))))))))</f>
        <v>Paul Boyle</v>
      </c>
      <c r="N170" s="5">
        <v>180</v>
      </c>
      <c r="O170" s="18">
        <v>149</v>
      </c>
      <c r="P170" s="5">
        <v>171</v>
      </c>
      <c r="Q170" s="7">
        <f>SUM(N170:P170)</f>
        <v>500</v>
      </c>
      <c r="R170" s="27"/>
      <c r="S170" s="47" t="str">
        <f>IF(T167="Normo Slipestasjon",'Tellere og summer'!$A$3,IF(T167="Glamox",'Tellere og summer'!$A$13,IF(T167="Molde Kommune",'Tellere og summer'!$A$23,IF(T167="Rørlegger 1",'Tellere og summer'!$A$33,IF(T167="TietoEVRY",'Tellere og summer'!$A$43,IF(T167="Danielsen å i",'Tellere og summer'!$A$53,IF(T167="Panorama Turkeys",'Tellere og summer'!$A$63,IF(T167="Team Fuglset",'Tellere og summer'!$A$73,IF(T167="Istad Strikers",'Tellere og summer'!$A$83,IF(T167="Ytre Bowlinglag",'Tellere og summer'!$A$93,"NA"))))))))))</f>
        <v>Asbjørn Toft</v>
      </c>
      <c r="T170" s="5">
        <v>178</v>
      </c>
      <c r="U170" s="18">
        <v>118</v>
      </c>
      <c r="V170" s="5">
        <v>173</v>
      </c>
      <c r="W170" s="7">
        <f>SUM(T170:V170)</f>
        <v>469</v>
      </c>
      <c r="X170" s="40"/>
      <c r="Y170" s="47" t="str">
        <f>IF(Z167="Normo Slipestasjon",'Tellere og summer'!$A$3,IF(Z167="Glamox",'Tellere og summer'!$A$13,IF(Z167="Molde Kommune",'Tellere og summer'!$A$23,IF(Z167="Rørlegger 1",'Tellere og summer'!$A$33,IF(Z167="TietoEVRY",'Tellere og summer'!$A$43,IF(Z167="Danielsen å i",'Tellere og summer'!$A$53,IF(Z167="Panorama Turkeys",'Tellere og summer'!$A$63,IF(Z167="Team Fuglset",'Tellere og summer'!$A$73,IF(Z167="Istad Strikers",'Tellere og summer'!$A$83,IF(Z167="Ytre Bowlinglag",'Tellere og summer'!$A$93,"NA"))))))))))</f>
        <v>Kjell Thorsrudhagen</v>
      </c>
      <c r="Z170" s="5"/>
      <c r="AA170" s="18"/>
      <c r="AB170" s="5"/>
      <c r="AC170" s="7">
        <f>SUM(Z170:AB170)</f>
        <v>0</v>
      </c>
      <c r="AD170" s="27"/>
      <c r="AE170" s="47" t="str">
        <f>IF(AF167="Normo Slipestasjon",'Tellere og summer'!$A$3,IF(AF167="Glamox",'Tellere og summer'!$A$13,IF(AF167="Molde Kommune",'Tellere og summer'!$A$23,IF(AF167="Rørlegger 1",'Tellere og summer'!$A$33,IF(AF167="TietoEVRY",'Tellere og summer'!$A$43,IF(AF167="Danielsen å i",'Tellere og summer'!$A$53,IF(AF167="Panorama Turkeys",'Tellere og summer'!$A$63,IF(AF167="Team Fuglset",'Tellere og summer'!$A$73,IF(AF167="Istad Strikers",'Tellere og summer'!$A$83,IF(AF167="Ytre Bowlinglag",'Tellere og summer'!$A$93,"NA"))))))))))</f>
        <v>Svein Erik Jenset</v>
      </c>
      <c r="AF170" s="5"/>
      <c r="AG170" s="18"/>
      <c r="AH170" s="5"/>
      <c r="AI170" s="7">
        <f>SUM(AF170:AH170)</f>
        <v>0</v>
      </c>
      <c r="AJ170" s="40"/>
      <c r="AK170" s="47" t="str">
        <f>IF(AL167="Normo Slipestasjon",'Tellere og summer'!$A$3,IF(AL167="Glamox",'Tellere og summer'!$A$13,IF(AL167="Molde Kommune",'Tellere og summer'!$A$23,IF(AL167="Rørlegger 1",'Tellere og summer'!$A$33,IF(AL167="TietoEVRY",'Tellere og summer'!$A$43,IF(AL167="Danielsen å i",'Tellere og summer'!$A$53,IF(AL167="Panorama Turkeys",'Tellere og summer'!$A$63,IF(AL167="Team Fuglset",'Tellere og summer'!$A$73,IF(AL167="Istad Strikers",'Tellere og summer'!$A$83,IF(AL167="Ytre Bowlinglag",'Tellere og summer'!$A$93,"NA"))))))))))</f>
        <v>Arne Ytterhaug</v>
      </c>
      <c r="AL170" s="5"/>
      <c r="AM170" s="18"/>
      <c r="AN170" s="5"/>
      <c r="AO170" s="7">
        <f>SUM(AL170:AN170)</f>
        <v>0</v>
      </c>
      <c r="AP170" s="27"/>
      <c r="AQ170" s="47" t="str">
        <f>IF(AR167="Normo Slipestasjon",'Tellere og summer'!$A$3,IF(AR167="Glamox",'Tellere og summer'!$A$13,IF(AR167="Molde Kommune",'Tellere og summer'!$A$23,IF(AR167="Rørlegger 1",'Tellere og summer'!$A$33,IF(AR167="TietoEVRY",'Tellere og summer'!$A$43,IF(AR167="Danielsen å i",'Tellere og summer'!$A$53,IF(AR167="Panorama Turkeys",'Tellere og summer'!$A$63,IF(AR167="Team Fuglset",'Tellere og summer'!$A$73,IF(AR167="Istad Strikers",'Tellere og summer'!$A$83,IF(AR167="Ytre Bowlinglag",'Tellere og summer'!$A$93,"NA"))))))))))</f>
        <v>Martin Aarø</v>
      </c>
      <c r="AR170" s="5"/>
      <c r="AS170" s="18"/>
      <c r="AT170" s="5"/>
      <c r="AU170" s="7">
        <f>SUM(AR170:AT170)</f>
        <v>0</v>
      </c>
      <c r="AV170" s="40"/>
      <c r="AW170" s="47" t="str">
        <f>IF(AX167="Normo Slipestasjon",'Tellere og summer'!$A$3,IF(AX167="Glamox",'Tellere og summer'!$A$13,IF(AX167="Molde Kommune",'Tellere og summer'!$A$23,IF(AX167="Rørlegger 1",'Tellere og summer'!$A$33,IF(AX167="TietoEVRY",'Tellere og summer'!$A$43,IF(AX167="Danielsen å i",'Tellere og summer'!$A$53,IF(AX167="Panorama Turkeys",'Tellere og summer'!$A$63,IF(AX167="Team Fuglset",'Tellere og summer'!$A$73,IF(AX167="Istad Strikers",'Tellere og summer'!$A$83,IF(AX167="Ytre Bowlinglag",'Tellere og summer'!$A$93,"NA"))))))))))</f>
        <v>Sten-Morten Kjørsvik</v>
      </c>
      <c r="AX170" s="5"/>
      <c r="AY170" s="18"/>
      <c r="AZ170" s="5"/>
      <c r="BA170" s="7">
        <f>SUM(AX170:AZ170)</f>
        <v>0</v>
      </c>
      <c r="BB170" s="27"/>
      <c r="BC170" s="47" t="str">
        <f>IF(BD167="Normo Slipestasjon",'Tellere og summer'!$A$3,IF(BD167="Glamox",'Tellere og summer'!$A$13,IF(BD167="Molde Kommune",'Tellere og summer'!$A$23,IF(BD167="Rørlegger 1",'Tellere og summer'!$A$33,IF(BD167="TietoEVRY",'Tellere og summer'!$A$43,IF(BD167="Danielsen å i",'Tellere og summer'!$A$53,IF(BD167="Panorama Turkeys",'Tellere og summer'!$A$63,IF(BD167="Team Fuglset",'Tellere og summer'!$A$73,IF(BD167="Istad Strikers",'Tellere og summer'!$A$83,IF(BD167="Ytre Bowlinglag",'Tellere og summer'!$A$93,"NA"))))))))))</f>
        <v>Amund Vaagen</v>
      </c>
      <c r="BD170" s="5"/>
      <c r="BE170" s="18"/>
      <c r="BF170" s="5"/>
      <c r="BG170" s="7">
        <f>SUM(BD170:BF170)</f>
        <v>0</v>
      </c>
    </row>
    <row r="171" spans="1:59">
      <c r="A171" s="47" t="str">
        <f>IF(B167="Normo Slipestasjon",'Tellere og summer'!$A$4,IF(B167="Glamox",'Tellere og summer'!$A$14,IF(B167="Molde Kommune",'Tellere og summer'!$A$24,IF(B167="Rørlegger 1",'Tellere og summer'!$A$34,IF(B167="TietoEVRY",'Tellere og summer'!$A$44,IF(B167="Danielsen å i",'Tellere og summer'!$A$54,IF(B167="Panorama Turkeys",'Tellere og summer'!$A$64,IF(B167="Team Fuglset",'Tellere og summer'!$A$74,IF(B167="Istad Strikers",'Tellere og summer'!$A$84,IF(B167="Ytre Bowlinglag",'Tellere og summer'!$A$94,"NA"))))))))))</f>
        <v>Billy Williams</v>
      </c>
      <c r="B171" s="8"/>
      <c r="C171" s="19"/>
      <c r="D171" s="8"/>
      <c r="E171" s="10">
        <f t="shared" ref="E171:E177" si="93">SUM(B171:D171)</f>
        <v>0</v>
      </c>
      <c r="F171" s="27"/>
      <c r="G171" s="47" t="str">
        <f>IF(H167="Normo Slipestasjon",'Tellere og summer'!$A$4,IF(H167="Glamox",'Tellere og summer'!$A$14,IF(H167="Molde Kommune",'Tellere og summer'!$A$24,IF(H167="Rørlegger 1",'Tellere og summer'!$A$34,IF(H167="TietoEVRY",'Tellere og summer'!$A$44,IF(H167="Danielsen å i",'Tellere og summer'!$A$54,IF(H167="Panorama Turkeys",'Tellere og summer'!$A$64,IF(H167="Team Fuglset",'Tellere og summer'!$A$74,IF(H167="Istad Strikers",'Tellere og summer'!$A$84,IF(H167="Ytre Bowlinglag",'Tellere og summer'!$A$94,"NA"))))))))))</f>
        <v>Ole Østigård</v>
      </c>
      <c r="H171" s="8">
        <v>177</v>
      </c>
      <c r="I171" s="19">
        <v>122</v>
      </c>
      <c r="J171" s="9">
        <v>181</v>
      </c>
      <c r="K171" s="8">
        <f t="shared" ref="K171:K176" si="94">SUM(H171:J171)</f>
        <v>480</v>
      </c>
      <c r="L171" s="40"/>
      <c r="M171" s="47" t="str">
        <f>IF(N167="Normo Slipestasjon",'Tellere og summer'!$A$4,IF(N167="Glamox",'Tellere og summer'!$A$14,IF(N167="Molde Kommune",'Tellere og summer'!$A$24,IF(N167="Rørlegger 1",'Tellere og summer'!$A$34,IF(N167="TietoEVRY",'Tellere og summer'!$A$44,IF(N167="Danielsen å i",'Tellere og summer'!$A$54,IF(N167="Panorama Turkeys",'Tellere og summer'!$A$64,IF(N167="Team Fuglset",'Tellere og summer'!$A$74,IF(N167="Istad Strikers",'Tellere og summer'!$A$84,IF(N167="Ytre Bowlinglag",'Tellere og summer'!$A$94,"NA"))))))))))</f>
        <v>Rikard Nerland</v>
      </c>
      <c r="N171" s="8">
        <v>181</v>
      </c>
      <c r="O171" s="19">
        <v>187</v>
      </c>
      <c r="P171" s="8">
        <v>180</v>
      </c>
      <c r="Q171" s="10">
        <f t="shared" ref="Q171:Q177" si="95">SUM(N171:P171)</f>
        <v>548</v>
      </c>
      <c r="R171" s="27"/>
      <c r="S171" s="47" t="str">
        <f>IF(T167="Normo Slipestasjon",'Tellere og summer'!$A$4,IF(T167="Glamox",'Tellere og summer'!$A$14,IF(T167="Molde Kommune",'Tellere og summer'!$A$24,IF(T167="Rørlegger 1",'Tellere og summer'!$A$34,IF(T167="TietoEVRY",'Tellere og summer'!$A$44,IF(T167="Danielsen å i",'Tellere og summer'!$A$54,IF(T167="Panorama Turkeys",'Tellere og summer'!$A$64,IF(T167="Team Fuglset",'Tellere og summer'!$A$74,IF(T167="Istad Strikers",'Tellere og summer'!$A$84,IF(T167="Ytre Bowlinglag",'Tellere og summer'!$A$94,"NA"))))))))))</f>
        <v>Tormod Kleppe</v>
      </c>
      <c r="T171" s="8">
        <v>91</v>
      </c>
      <c r="U171" s="19">
        <v>108</v>
      </c>
      <c r="V171" s="8">
        <v>110</v>
      </c>
      <c r="W171" s="10">
        <f t="shared" ref="W171:W177" si="96">SUM(T171:V171)</f>
        <v>309</v>
      </c>
      <c r="X171" s="40"/>
      <c r="Y171" s="47" t="str">
        <f>IF(Z167="Normo Slipestasjon",'Tellere og summer'!$A$4,IF(Z167="Glamox",'Tellere og summer'!$A$14,IF(Z167="Molde Kommune",'Tellere og summer'!$A$24,IF(Z167="Rørlegger 1",'Tellere og summer'!$A$34,IF(Z167="TietoEVRY",'Tellere og summer'!$A$44,IF(Z167="Danielsen å i",'Tellere og summer'!$A$54,IF(Z167="Panorama Turkeys",'Tellere og summer'!$A$64,IF(Z167="Team Fuglset",'Tellere og summer'!$A$74,IF(Z167="Istad Strikers",'Tellere og summer'!$A$84,IF(Z167="Ytre Bowlinglag",'Tellere og summer'!$A$94,"NA"))))))))))</f>
        <v>Alhild Danielsen</v>
      </c>
      <c r="Z171" s="8"/>
      <c r="AA171" s="19"/>
      <c r="AB171" s="8"/>
      <c r="AC171" s="10">
        <f t="shared" ref="AC171:AC177" si="97">SUM(Z171:AB171)</f>
        <v>0</v>
      </c>
      <c r="AD171" s="27"/>
      <c r="AE171" s="47" t="str">
        <f>IF(AF167="Normo Slipestasjon",'Tellere og summer'!$A$4,IF(AF167="Glamox",'Tellere og summer'!$A$14,IF(AF167="Molde Kommune",'Tellere og summer'!$A$24,IF(AF167="Rørlegger 1",'Tellere og summer'!$A$34,IF(AF167="TietoEVRY",'Tellere og summer'!$A$44,IF(AF167="Danielsen å i",'Tellere og summer'!$A$54,IF(AF167="Panorama Turkeys",'Tellere og summer'!$A$64,IF(AF167="Team Fuglset",'Tellere og summer'!$A$74,IF(AF167="Istad Strikers",'Tellere og summer'!$A$84,IF(AF167="Ytre Bowlinglag",'Tellere og summer'!$A$94,"NA"))))))))))</f>
        <v>Øystein Lervik</v>
      </c>
      <c r="AF171" s="8"/>
      <c r="AG171" s="19"/>
      <c r="AH171" s="8"/>
      <c r="AI171" s="10">
        <f t="shared" ref="AI171:AI177" si="98">SUM(AF171:AH171)</f>
        <v>0</v>
      </c>
      <c r="AJ171" s="40"/>
      <c r="AK171" s="47" t="str">
        <f>IF(AL167="Normo Slipestasjon",'Tellere og summer'!$A$4,IF(AL167="Glamox",'Tellere og summer'!$A$14,IF(AL167="Molde Kommune",'Tellere og summer'!$A$24,IF(AL167="Rørlegger 1",'Tellere og summer'!$A$34,IF(AL167="TietoEVRY",'Tellere og summer'!$A$44,IF(AL167="Danielsen å i",'Tellere og summer'!$A$54,IF(AL167="Panorama Turkeys",'Tellere og summer'!$A$64,IF(AL167="Team Fuglset",'Tellere og summer'!$A$74,IF(AL167="Istad Strikers",'Tellere og summer'!$A$84,IF(AL167="Ytre Bowlinglag",'Tellere og summer'!$A$94,"NA"))))))))))</f>
        <v>Magne Farstadvoll</v>
      </c>
      <c r="AL171" s="8">
        <v>148</v>
      </c>
      <c r="AM171" s="19">
        <v>158</v>
      </c>
      <c r="AN171" s="8">
        <v>143</v>
      </c>
      <c r="AO171" s="10">
        <f t="shared" ref="AO171:AO177" si="99">SUM(AL171:AN171)</f>
        <v>449</v>
      </c>
      <c r="AP171" s="27"/>
      <c r="AQ171" s="47" t="str">
        <f>IF(AR167="Normo Slipestasjon",'Tellere og summer'!$A$4,IF(AR167="Glamox",'Tellere og summer'!$A$14,IF(AR167="Molde Kommune",'Tellere og summer'!$A$24,IF(AR167="Rørlegger 1",'Tellere og summer'!$A$34,IF(AR167="TietoEVRY",'Tellere og summer'!$A$44,IF(AR167="Danielsen å i",'Tellere og summer'!$A$54,IF(AR167="Panorama Turkeys",'Tellere og summer'!$A$64,IF(AR167="Team Fuglset",'Tellere og summer'!$A$74,IF(AR167="Istad Strikers",'Tellere og summer'!$A$84,IF(AR167="Ytre Bowlinglag",'Tellere og summer'!$A$94,"NA"))))))))))</f>
        <v>Jamie Sagstuen</v>
      </c>
      <c r="AR171" s="8"/>
      <c r="AS171" s="19"/>
      <c r="AT171" s="8"/>
      <c r="AU171" s="10">
        <f t="shared" ref="AU171:AU177" si="100">SUM(AR171:AT171)</f>
        <v>0</v>
      </c>
      <c r="AV171" s="40"/>
      <c r="AW171" s="47" t="str">
        <f>IF(AX167="Normo Slipestasjon",'Tellere og summer'!$A$4,IF(AX167="Glamox",'Tellere og summer'!$A$14,IF(AX167="Molde Kommune",'Tellere og summer'!$A$24,IF(AX167="Rørlegger 1",'Tellere og summer'!$A$34,IF(AX167="TietoEVRY",'Tellere og summer'!$A$44,IF(AX167="Danielsen å i",'Tellere og summer'!$A$54,IF(AX167="Panorama Turkeys",'Tellere og summer'!$A$64,IF(AX167="Team Fuglset",'Tellere og summer'!$A$74,IF(AX167="Istad Strikers",'Tellere og summer'!$A$84,IF(AX167="Ytre Bowlinglag",'Tellere og summer'!$A$94,"NA"))))))))))</f>
        <v>Lars Brian Taylor</v>
      </c>
      <c r="AX171" s="8"/>
      <c r="AY171" s="19"/>
      <c r="AZ171" s="8"/>
      <c r="BA171" s="10">
        <f t="shared" ref="BA171:BA177" si="101">SUM(AX171:AZ171)</f>
        <v>0</v>
      </c>
      <c r="BB171" s="27"/>
      <c r="BC171" s="47" t="str">
        <f>IF(BD167="Normo Slipestasjon",'Tellere og summer'!$A$4,IF(BD167="Glamox",'Tellere og summer'!$A$14,IF(BD167="Molde Kommune",'Tellere og summer'!$A$24,IF(BD167="Rørlegger 1",'Tellere og summer'!$A$34,IF(BD167="TietoEVRY",'Tellere og summer'!$A$44,IF(BD167="Danielsen å i",'Tellere og summer'!$A$54,IF(BD167="Panorama Turkeys",'Tellere og summer'!$A$64,IF(BD167="Team Fuglset",'Tellere og summer'!$A$74,IF(BD167="Istad Strikers",'Tellere og summer'!$A$84,IF(BD167="Ytre Bowlinglag",'Tellere og summer'!$A$94,"NA"))))))))))</f>
        <v>Halvor Vaagen</v>
      </c>
      <c r="BD171" s="8">
        <v>137</v>
      </c>
      <c r="BE171" s="19">
        <v>123</v>
      </c>
      <c r="BF171" s="8">
        <v>190</v>
      </c>
      <c r="BG171" s="10">
        <f t="shared" ref="BG171:BG177" si="102">SUM(BD171:BF171)</f>
        <v>450</v>
      </c>
    </row>
    <row r="172" spans="1:59">
      <c r="A172" s="47" t="str">
        <f>IF(B167="Normo Slipestasjon",'Tellere og summer'!$A$5,IF(B167="Glamox",'Tellere og summer'!$A$15,IF(B167="Molde Kommune",'Tellere og summer'!$A$25,IF(B167="Rørlegger 1",'Tellere og summer'!$A$35,IF(B167="TietoEVRY",'Tellere og summer'!$A$45,IF(B167="Danielsen å i",'Tellere og summer'!$A$55,IF(B167="Panorama Turkeys",'Tellere og summer'!$A$65,IF(B167="Team Fuglset",'Tellere og summer'!$A$75,IF(B167="Istad Strikers",'Tellere og summer'!$A$85,IF(B167="Ytre Bowlinglag",'Tellere og summer'!$A$95,"NA"))))))))))</f>
        <v>Arild Gujord</v>
      </c>
      <c r="B172" s="8">
        <v>148</v>
      </c>
      <c r="C172" s="19">
        <v>150</v>
      </c>
      <c r="D172" s="8">
        <v>159</v>
      </c>
      <c r="E172" s="10">
        <f t="shared" si="93"/>
        <v>457</v>
      </c>
      <c r="F172" s="27"/>
      <c r="G172" s="47" t="str">
        <f>IF(H167="Normo Slipestasjon",'Tellere og summer'!$A$5,IF(H167="Glamox",'Tellere og summer'!$A$15,IF(H167="Molde Kommune",'Tellere og summer'!$A$25,IF(H167="Rørlegger 1",'Tellere og summer'!$A$35,IF(H167="TietoEVRY",'Tellere og summer'!$A$45,IF(H167="Danielsen å i",'Tellere og summer'!$A$55,IF(H167="Panorama Turkeys",'Tellere og summer'!$A$65,IF(H167="Team Fuglset",'Tellere og summer'!$A$75,IF(H167="Istad Strikers",'Tellere og summer'!$A$85,IF(H167="Ytre Bowlinglag",'Tellere og summer'!$A$95,"NA"))))))))))</f>
        <v>Tone Nygård Nilsen</v>
      </c>
      <c r="H172" s="8"/>
      <c r="I172" s="19"/>
      <c r="J172" s="9"/>
      <c r="K172" s="8">
        <f t="shared" si="94"/>
        <v>0</v>
      </c>
      <c r="L172" s="40"/>
      <c r="M172" s="47" t="str">
        <f>IF(N167="Normo Slipestasjon",'Tellere og summer'!$A$5,IF(N167="Glamox",'Tellere og summer'!$A$15,IF(N167="Molde Kommune",'Tellere og summer'!$A$25,IF(N167="Rørlegger 1",'Tellere og summer'!$A$35,IF(N167="TietoEVRY",'Tellere og summer'!$A$45,IF(N167="Danielsen å i",'Tellere og summer'!$A$55,IF(N167="Panorama Turkeys",'Tellere og summer'!$A$65,IF(N167="Team Fuglset",'Tellere og summer'!$A$75,IF(N167="Istad Strikers",'Tellere og summer'!$A$85,IF(N167="Ytre Bowlinglag",'Tellere og summer'!$A$95,"NA"))))))))))</f>
        <v>Christian Pascal</v>
      </c>
      <c r="N172" s="8">
        <v>149</v>
      </c>
      <c r="O172" s="19">
        <v>154</v>
      </c>
      <c r="P172" s="8">
        <v>214</v>
      </c>
      <c r="Q172" s="10">
        <f t="shared" si="95"/>
        <v>517</v>
      </c>
      <c r="R172" s="27"/>
      <c r="S172" s="47" t="str">
        <f>IF(T167="Normo Slipestasjon",'Tellere og summer'!$A$5,IF(T167="Glamox",'Tellere og summer'!$A$15,IF(T167="Molde Kommune",'Tellere og summer'!$A$25,IF(T167="Rørlegger 1",'Tellere og summer'!$A$35,IF(T167="TietoEVRY",'Tellere og summer'!$A$45,IF(T167="Danielsen å i",'Tellere og summer'!$A$55,IF(T167="Panorama Turkeys",'Tellere og summer'!$A$65,IF(T167="Team Fuglset",'Tellere og summer'!$A$75,IF(T167="Istad Strikers",'Tellere og summer'!$A$85,IF(T167="Ytre Bowlinglag",'Tellere og summer'!$A$95,"NA"))))))))))</f>
        <v>Tor Åge Langås</v>
      </c>
      <c r="T172" s="8"/>
      <c r="U172" s="19"/>
      <c r="V172" s="8"/>
      <c r="W172" s="10">
        <f t="shared" si="96"/>
        <v>0</v>
      </c>
      <c r="X172" s="40"/>
      <c r="Y172" s="47" t="str">
        <f>IF(Z167="Normo Slipestasjon",'Tellere og summer'!$A$5,IF(Z167="Glamox",'Tellere og summer'!$A$15,IF(Z167="Molde Kommune",'Tellere og summer'!$A$25,IF(Z167="Rørlegger 1",'Tellere og summer'!$A$35,IF(Z167="TietoEVRY",'Tellere og summer'!$A$45,IF(Z167="Danielsen å i",'Tellere og summer'!$A$55,IF(Z167="Panorama Turkeys",'Tellere og summer'!$A$65,IF(Z167="Team Fuglset",'Tellere og summer'!$A$75,IF(Z167="Istad Strikers",'Tellere og summer'!$A$85,IF(Z167="Ytre Bowlinglag",'Tellere og summer'!$A$95,"NA"))))))))))</f>
        <v>Grethe Danielsen</v>
      </c>
      <c r="Z172" s="8"/>
      <c r="AA172" s="19"/>
      <c r="AB172" s="8"/>
      <c r="AC172" s="10">
        <f t="shared" si="97"/>
        <v>0</v>
      </c>
      <c r="AD172" s="27"/>
      <c r="AE172" s="47" t="str">
        <f>IF(AF167="Normo Slipestasjon",'Tellere og summer'!$A$5,IF(AF167="Glamox",'Tellere og summer'!$A$15,IF(AF167="Molde Kommune",'Tellere og summer'!$A$25,IF(AF167="Rørlegger 1",'Tellere og summer'!$A$35,IF(AF167="TietoEVRY",'Tellere og summer'!$A$45,IF(AF167="Danielsen å i",'Tellere og summer'!$A$55,IF(AF167="Panorama Turkeys",'Tellere og summer'!$A$65,IF(AF167="Team Fuglset",'Tellere og summer'!$A$75,IF(AF167="Istad Strikers",'Tellere og summer'!$A$85,IF(AF167="Ytre Bowlinglag",'Tellere og summer'!$A$95,"NA"))))))))))</f>
        <v>Vidar Lervik</v>
      </c>
      <c r="AF172" s="8"/>
      <c r="AG172" s="19"/>
      <c r="AH172" s="8"/>
      <c r="AI172" s="10">
        <f t="shared" si="98"/>
        <v>0</v>
      </c>
      <c r="AJ172" s="40"/>
      <c r="AK172" s="47" t="str">
        <f>IF(AL167="Normo Slipestasjon",'Tellere og summer'!$A$5,IF(AL167="Glamox",'Tellere og summer'!$A$15,IF(AL167="Molde Kommune",'Tellere og summer'!$A$25,IF(AL167="Rørlegger 1",'Tellere og summer'!$A$35,IF(AL167="TietoEVRY",'Tellere og summer'!$A$45,IF(AL167="Danielsen å i",'Tellere og summer'!$A$55,IF(AL167="Panorama Turkeys",'Tellere og summer'!$A$65,IF(AL167="Team Fuglset",'Tellere og summer'!$A$75,IF(AL167="Istad Strikers",'Tellere og summer'!$A$85,IF(AL167="Ytre Bowlinglag",'Tellere og summer'!$A$95,"NA"))))))))))</f>
        <v>Jan Kjetil Holberg Sandnes</v>
      </c>
      <c r="AL172" s="8">
        <v>122</v>
      </c>
      <c r="AM172" s="19">
        <v>163</v>
      </c>
      <c r="AN172" s="8">
        <v>185</v>
      </c>
      <c r="AO172" s="10">
        <f t="shared" si="99"/>
        <v>470</v>
      </c>
      <c r="AP172" s="27"/>
      <c r="AQ172" s="47" t="str">
        <f>IF(AR167="Normo Slipestasjon",'Tellere og summer'!$A$5,IF(AR167="Glamox",'Tellere og summer'!$A$15,IF(AR167="Molde Kommune",'Tellere og summer'!$A$25,IF(AR167="Rørlegger 1",'Tellere og summer'!$A$35,IF(AR167="TietoEVRY",'Tellere og summer'!$A$45,IF(AR167="Danielsen å i",'Tellere og summer'!$A$55,IF(AR167="Panorama Turkeys",'Tellere og summer'!$A$65,IF(AR167="Team Fuglset",'Tellere og summer'!$A$75,IF(AR167="Istad Strikers",'Tellere og summer'!$A$85,IF(AR167="Ytre Bowlinglag",'Tellere og summer'!$A$95,"NA"))))))))))</f>
        <v>Martin Gikling &amp; Evy</v>
      </c>
      <c r="AR172" s="8"/>
      <c r="AS172" s="19"/>
      <c r="AT172" s="8"/>
      <c r="AU172" s="10">
        <f t="shared" si="100"/>
        <v>0</v>
      </c>
      <c r="AV172" s="40"/>
      <c r="AW172" s="47" t="str">
        <f>IF(AX167="Normo Slipestasjon",'Tellere og summer'!$A$5,IF(AX167="Glamox",'Tellere og summer'!$A$15,IF(AX167="Molde Kommune",'Tellere og summer'!$A$25,IF(AX167="Rørlegger 1",'Tellere og summer'!$A$35,IF(AX167="TietoEVRY",'Tellere og summer'!$A$45,IF(AX167="Danielsen å i",'Tellere og summer'!$A$55,IF(AX167="Panorama Turkeys",'Tellere og summer'!$A$65,IF(AX167="Team Fuglset",'Tellere og summer'!$A$75,IF(AX167="Istad Strikers",'Tellere og summer'!$A$85,IF(AX167="Ytre Bowlinglag",'Tellere og summer'!$A$95,"NA"))))))))))</f>
        <v>Ole Morten Aarø</v>
      </c>
      <c r="AX172" s="8">
        <v>154</v>
      </c>
      <c r="AY172" s="19">
        <v>132</v>
      </c>
      <c r="AZ172" s="8">
        <v>140</v>
      </c>
      <c r="BA172" s="10">
        <f t="shared" si="101"/>
        <v>426</v>
      </c>
      <c r="BB172" s="27"/>
      <c r="BC172" s="47" t="str">
        <f>IF(BD167="Normo Slipestasjon",'Tellere og summer'!$A$5,IF(BD167="Glamox",'Tellere og summer'!$A$15,IF(BD167="Molde Kommune",'Tellere og summer'!$A$25,IF(BD167="Rørlegger 1",'Tellere og summer'!$A$35,IF(BD167="TietoEVRY",'Tellere og summer'!$A$45,IF(BD167="Danielsen å i",'Tellere og summer'!$A$55,IF(BD167="Panorama Turkeys",'Tellere og summer'!$A$65,IF(BD167="Team Fuglset",'Tellere og summer'!$A$75,IF(BD167="Istad Strikers",'Tellere og summer'!$A$85,IF(BD167="Ytre Bowlinglag",'Tellere og summer'!$A$95,"NA"))))))))))</f>
        <v>Jarle Endreplass</v>
      </c>
      <c r="BD172" s="8"/>
      <c r="BE172" s="19"/>
      <c r="BF172" s="8"/>
      <c r="BG172" s="10">
        <f t="shared" si="102"/>
        <v>0</v>
      </c>
    </row>
    <row r="173" spans="1:59">
      <c r="A173" s="47" t="str">
        <f>IF(B167="Normo Slipestasjon",'Tellere og summer'!$A$6,IF(B167="Glamox",'Tellere og summer'!$A$16,IF(B167="Molde Kommune",'Tellere og summer'!$A$26,IF(B167="Rørlegger 1",'Tellere og summer'!$A$36,IF(B167="TietoEVRY",'Tellere og summer'!$A$46,IF(B167="Danielsen å i",'Tellere og summer'!$A$56,IF(B167="Panorama Turkeys",'Tellere og summer'!$A$66,IF(B167="Team Fuglset",'Tellere og summer'!$A$76,IF(B167="Istad Strikers",'Tellere og summer'!$A$86,IF(B167="Ytre Bowlinglag",'Tellere og summer'!$A$96,"NA"))))))))))</f>
        <v>Kristian Røstberg</v>
      </c>
      <c r="B173" s="8">
        <v>133</v>
      </c>
      <c r="C173" s="19">
        <v>120</v>
      </c>
      <c r="D173" s="8">
        <v>177</v>
      </c>
      <c r="E173" s="10">
        <f t="shared" si="93"/>
        <v>430</v>
      </c>
      <c r="F173" s="27"/>
      <c r="G173" s="47" t="str">
        <f>IF(H167="Normo Slipestasjon",'Tellere og summer'!$A$6,IF(H167="Glamox",'Tellere og summer'!$A$16,IF(H167="Molde Kommune",'Tellere og summer'!$A$26,IF(H167="Rørlegger 1",'Tellere og summer'!$A$36,IF(H167="TietoEVRY",'Tellere og summer'!$A$46,IF(H167="Danielsen å i",'Tellere og summer'!$A$56,IF(H167="Panorama Turkeys",'Tellere og summer'!$A$66,IF(H167="Team Fuglset",'Tellere og summer'!$A$76,IF(H167="Istad Strikers",'Tellere og summer'!$A$86,IF(H167="Ytre Bowlinglag",'Tellere og summer'!$A$96,"NA"))))))))))</f>
        <v>Arild Bryhn</v>
      </c>
      <c r="H173" s="8">
        <v>138</v>
      </c>
      <c r="I173" s="19">
        <v>151</v>
      </c>
      <c r="J173" s="9">
        <v>191</v>
      </c>
      <c r="K173" s="8">
        <f t="shared" si="94"/>
        <v>480</v>
      </c>
      <c r="L173" s="40"/>
      <c r="M173" s="47" t="str">
        <f>IF(N167="Normo Slipestasjon",'Tellere og summer'!$A$6,IF(N167="Glamox",'Tellere og summer'!$A$16,IF(N167="Molde Kommune",'Tellere og summer'!$A$26,IF(N167="Rørlegger 1",'Tellere og summer'!$A$36,IF(N167="TietoEVRY",'Tellere og summer'!$A$46,IF(N167="Danielsen å i",'Tellere og summer'!$A$56,IF(N167="Panorama Turkeys",'Tellere og summer'!$A$66,IF(N167="Team Fuglset",'Tellere og summer'!$A$76,IF(N167="Istad Strikers",'Tellere og summer'!$A$86,IF(N167="Ytre Bowlinglag",'Tellere og summer'!$A$96,"NA"))))))))))</f>
        <v>Odd Øyvind Fjørtoft</v>
      </c>
      <c r="N173" s="8"/>
      <c r="O173" s="19"/>
      <c r="P173" s="8"/>
      <c r="Q173" s="10">
        <f t="shared" si="95"/>
        <v>0</v>
      </c>
      <c r="R173" s="27"/>
      <c r="S173" s="47" t="str">
        <f>IF(T167="Normo Slipestasjon",'Tellere og summer'!$A$6,IF(T167="Glamox",'Tellere og summer'!$A$16,IF(T167="Molde Kommune",'Tellere og summer'!$A$26,IF(T167="Rørlegger 1",'Tellere og summer'!$A$36,IF(T167="TietoEVRY",'Tellere og summer'!$A$46,IF(T167="Danielsen å i",'Tellere og summer'!$A$56,IF(T167="Panorama Turkeys",'Tellere og summer'!$A$66,IF(T167="Team Fuglset",'Tellere og summer'!$A$76,IF(T167="Istad Strikers",'Tellere og summer'!$A$86,IF(T167="Ytre Bowlinglag",'Tellere og summer'!$A$96,"NA"))))))))))</f>
        <v>Thor Bolsønes</v>
      </c>
      <c r="T173" s="8">
        <v>147</v>
      </c>
      <c r="U173" s="19">
        <v>96</v>
      </c>
      <c r="V173" s="8">
        <v>133</v>
      </c>
      <c r="W173" s="10">
        <f t="shared" si="96"/>
        <v>376</v>
      </c>
      <c r="X173" s="40"/>
      <c r="Y173" s="47" t="str">
        <f>IF(Z167="Normo Slipestasjon",'Tellere og summer'!$A$6,IF(Z167="Glamox",'Tellere og summer'!$A$16,IF(Z167="Molde Kommune",'Tellere og summer'!$A$26,IF(Z167="Rørlegger 1",'Tellere og summer'!$A$36,IF(Z167="TietoEVRY",'Tellere og summer'!$A$46,IF(Z167="Danielsen å i",'Tellere og summer'!$A$56,IF(Z167="Panorama Turkeys",'Tellere og summer'!$A$66,IF(Z167="Team Fuglset",'Tellere og summer'!$A$76,IF(Z167="Istad Strikers",'Tellere og summer'!$A$86,IF(Z167="Ytre Bowlinglag",'Tellere og summer'!$A$96,"NA"))))))))))</f>
        <v>Irene T. Danielsen</v>
      </c>
      <c r="Z173" s="8"/>
      <c r="AA173" s="19"/>
      <c r="AB173" s="8"/>
      <c r="AC173" s="10">
        <f t="shared" si="97"/>
        <v>0</v>
      </c>
      <c r="AD173" s="27"/>
      <c r="AE173" s="47" t="str">
        <f>IF(AF167="Normo Slipestasjon",'Tellere og summer'!$A$6,IF(AF167="Glamox",'Tellere og summer'!$A$16,IF(AF167="Molde Kommune",'Tellere og summer'!$A$26,IF(AF167="Rørlegger 1",'Tellere og summer'!$A$36,IF(AF167="TietoEVRY",'Tellere og summer'!$A$46,IF(AF167="Danielsen å i",'Tellere og summer'!$A$56,IF(AF167="Panorama Turkeys",'Tellere og summer'!$A$66,IF(AF167="Team Fuglset",'Tellere og summer'!$A$76,IF(AF167="Istad Strikers",'Tellere og summer'!$A$86,IF(AF167="Ytre Bowlinglag",'Tellere og summer'!$A$96,"NA"))))))))))</f>
        <v>Svein Johan Hauge</v>
      </c>
      <c r="AF173" s="8"/>
      <c r="AG173" s="19"/>
      <c r="AH173" s="8"/>
      <c r="AI173" s="10">
        <f t="shared" si="98"/>
        <v>0</v>
      </c>
      <c r="AJ173" s="40"/>
      <c r="AK173" s="47" t="str">
        <f>IF(AL167="Normo Slipestasjon",'Tellere og summer'!$A$6,IF(AL167="Glamox",'Tellere og summer'!$A$16,IF(AL167="Molde Kommune",'Tellere og summer'!$A$26,IF(AL167="Rørlegger 1",'Tellere og summer'!$A$36,IF(AL167="TietoEVRY",'Tellere og summer'!$A$46,IF(AL167="Danielsen å i",'Tellere og summer'!$A$56,IF(AL167="Panorama Turkeys",'Tellere og summer'!$A$66,IF(AL167="Team Fuglset",'Tellere og summer'!$A$76,IF(AL167="Istad Strikers",'Tellere og summer'!$A$86,IF(AL167="Ytre Bowlinglag",'Tellere og summer'!$A$96,"NA"))))))))))</f>
        <v>Sindre Aure</v>
      </c>
      <c r="AL173" s="8"/>
      <c r="AM173" s="19"/>
      <c r="AN173" s="8"/>
      <c r="AO173" s="10">
        <f t="shared" si="99"/>
        <v>0</v>
      </c>
      <c r="AP173" s="27"/>
      <c r="AQ173" s="47" t="str">
        <f>IF(AR167="Normo Slipestasjon",'Tellere og summer'!$A$6,IF(AR167="Glamox",'Tellere og summer'!$A$16,IF(AR167="Molde Kommune",'Tellere og summer'!$A$26,IF(AR167="Rørlegger 1",'Tellere og summer'!$A$36,IF(AR167="TietoEVRY",'Tellere og summer'!$A$46,IF(AR167="Danielsen å i",'Tellere og summer'!$A$56,IF(AR167="Panorama Turkeys",'Tellere og summer'!$A$66,IF(AR167="Team Fuglset",'Tellere og summer'!$A$76,IF(AR167="Istad Strikers",'Tellere og summer'!$A$86,IF(AR167="Ytre Bowlinglag",'Tellere og summer'!$A$96,"NA"))))))))))</f>
        <v>Jacob Lyche</v>
      </c>
      <c r="AR173" s="8">
        <v>169</v>
      </c>
      <c r="AS173" s="19">
        <v>130</v>
      </c>
      <c r="AT173" s="8">
        <v>162</v>
      </c>
      <c r="AU173" s="10">
        <f t="shared" si="100"/>
        <v>461</v>
      </c>
      <c r="AV173" s="40"/>
      <c r="AW173" s="47" t="str">
        <f>IF(AX167="Normo Slipestasjon",'Tellere og summer'!$A$6,IF(AX167="Glamox",'Tellere og summer'!$A$16,IF(AX167="Molde Kommune",'Tellere og summer'!$A$26,IF(AX167="Rørlegger 1",'Tellere og summer'!$A$36,IF(AX167="TietoEVRY",'Tellere og summer'!$A$46,IF(AX167="Danielsen å i",'Tellere og summer'!$A$56,IF(AX167="Panorama Turkeys",'Tellere og summer'!$A$66,IF(AX167="Team Fuglset",'Tellere og summer'!$A$76,IF(AX167="Istad Strikers",'Tellere og summer'!$A$86,IF(AX167="Ytre Bowlinglag",'Tellere og summer'!$A$96,"NA"))))))))))</f>
        <v>Svein Gussiås</v>
      </c>
      <c r="AX173" s="8">
        <v>138</v>
      </c>
      <c r="AY173" s="19">
        <v>159</v>
      </c>
      <c r="AZ173" s="8">
        <v>165</v>
      </c>
      <c r="BA173" s="10">
        <f t="shared" si="101"/>
        <v>462</v>
      </c>
      <c r="BB173" s="27"/>
      <c r="BC173" s="47" t="str">
        <f>IF(BD167="Normo Slipestasjon",'Tellere og summer'!$A$6,IF(BD167="Glamox",'Tellere og summer'!$A$16,IF(BD167="Molde Kommune",'Tellere og summer'!$A$26,IF(BD167="Rørlegger 1",'Tellere og summer'!$A$36,IF(BD167="TietoEVRY",'Tellere og summer'!$A$46,IF(BD167="Danielsen å i",'Tellere og summer'!$A$56,IF(BD167="Panorama Turkeys",'Tellere og summer'!$A$66,IF(BD167="Team Fuglset",'Tellere og summer'!$A$76,IF(BD167="Istad Strikers",'Tellere og summer'!$A$86,IF(BD167="Ytre Bowlinglag",'Tellere og summer'!$A$96,"NA"))))))))))</f>
        <v>Geir Gjelsten</v>
      </c>
      <c r="BD173" s="8">
        <v>161</v>
      </c>
      <c r="BE173" s="19">
        <v>125</v>
      </c>
      <c r="BF173" s="8">
        <v>162</v>
      </c>
      <c r="BG173" s="10">
        <f t="shared" si="102"/>
        <v>448</v>
      </c>
    </row>
    <row r="174" spans="1:59">
      <c r="A174" s="47" t="str">
        <f>IF(B167="Normo Slipestasjon",'Tellere og summer'!$A$7,IF(B167="Glamox",'Tellere og summer'!$A$17,IF(B167="Molde Kommune",'Tellere og summer'!$A$27,IF(B167="Rørlegger 1",'Tellere og summer'!$A$37,IF(B167="TietoEVRY",'Tellere og summer'!$A$47,IF(B167="Danielsen å i",'Tellere og summer'!$A$57,IF(B167="Panorama Turkeys",'Tellere og summer'!$A$67,IF(B167="Team Fuglset",'Tellere og summer'!$A$77,IF(B167="Istad Strikers",'Tellere og summer'!$A$87,IF(B167="Ytre Bowlinglag",'Tellere og summer'!$A$97,"NA"))))))))))</f>
        <v>Pål Aslaksen</v>
      </c>
      <c r="B174" s="8"/>
      <c r="C174" s="19"/>
      <c r="D174" s="8"/>
      <c r="E174" s="10">
        <f t="shared" si="93"/>
        <v>0</v>
      </c>
      <c r="F174" s="27"/>
      <c r="G174" s="47" t="str">
        <f>IF(H167="Normo Slipestasjon",'Tellere og summer'!$A$7,IF(H167="Glamox",'Tellere og summer'!$A$17,IF(H167="Molde Kommune",'Tellere og summer'!$A$27,IF(H167="Rørlegger 1",'Tellere og summer'!$A$37,IF(H167="TietoEVRY",'Tellere og summer'!$A$47,IF(H167="Danielsen å i",'Tellere og summer'!$A$57,IF(H167="Panorama Turkeys",'Tellere og summer'!$A$67,IF(H167="Team Fuglset",'Tellere og summer'!$A$77,IF(H167="Istad Strikers",'Tellere og summer'!$A$87,IF(H167="Ytre Bowlinglag",'Tellere og summer'!$A$97,"NA"))))))))))</f>
        <v>Mette Jane Holand</v>
      </c>
      <c r="H174" s="8"/>
      <c r="I174" s="19"/>
      <c r="J174" s="9"/>
      <c r="K174" s="8">
        <f t="shared" si="94"/>
        <v>0</v>
      </c>
      <c r="L174" s="40"/>
      <c r="M174" s="47" t="str">
        <f>IF(N167="Normo Slipestasjon",'Tellere og summer'!$A$7,IF(N167="Glamox",'Tellere og summer'!$A$17,IF(N167="Molde Kommune",'Tellere og summer'!$A$27,IF(N167="Rørlegger 1",'Tellere og summer'!$A$37,IF(N167="TietoEVRY",'Tellere og summer'!$A$47,IF(N167="Danielsen å i",'Tellere og summer'!$A$57,IF(N167="Panorama Turkeys",'Tellere og summer'!$A$67,IF(N167="Team Fuglset",'Tellere og summer'!$A$77,IF(N167="Istad Strikers",'Tellere og summer'!$A$87,IF(N167="Ytre Bowlinglag",'Tellere og summer'!$A$97,"NA"))))))))))</f>
        <v>Erik Hoel</v>
      </c>
      <c r="N174" s="8"/>
      <c r="O174" s="19"/>
      <c r="P174" s="8"/>
      <c r="Q174" s="10">
        <f t="shared" si="95"/>
        <v>0</v>
      </c>
      <c r="R174" s="27"/>
      <c r="S174" s="47">
        <f>IF(T167="Normo Slipestasjon",'Tellere og summer'!$A$7,IF(T167="Glamox",'Tellere og summer'!$A$17,IF(T167="Molde Kommune",'Tellere og summer'!$A$27,IF(T167="Rørlegger 1",'Tellere og summer'!$A$37,IF(T167="TietoEVRY",'Tellere og summer'!$A$47,IF(T167="Danielsen å i",'Tellere og summer'!$A$57,IF(T167="Panorama Turkeys",'Tellere og summer'!$A$67,IF(T167="Team Fuglset",'Tellere og summer'!$A$77,IF(T167="Istad Strikers",'Tellere og summer'!$A$87,IF(T167="Ytre Bowlinglag",'Tellere og summer'!$A$97,"NA"))))))))))</f>
        <v>0</v>
      </c>
      <c r="T174" s="8"/>
      <c r="U174" s="19"/>
      <c r="V174" s="8"/>
      <c r="W174" s="10">
        <f t="shared" si="96"/>
        <v>0</v>
      </c>
      <c r="X174" s="40"/>
      <c r="Y174" s="47">
        <f>IF(Z167="Normo Slipestasjon",'Tellere og summer'!$A$7,IF(Z167="Glamox",'Tellere og summer'!$A$17,IF(Z167="Molde Kommune",'Tellere og summer'!$A$27,IF(Z167="Rørlegger 1",'Tellere og summer'!$A$37,IF(Z167="TietoEVRY",'Tellere og summer'!$A$47,IF(Z167="Danielsen å i",'Tellere og summer'!$A$57,IF(Z167="Panorama Turkeys",'Tellere og summer'!$A$67,IF(Z167="Team Fuglset",'Tellere og summer'!$A$77,IF(Z167="Istad Strikers",'Tellere og summer'!$A$87,IF(Z167="Ytre Bowlinglag",'Tellere og summer'!$A$97,"NA"))))))))))</f>
        <v>0</v>
      </c>
      <c r="Z174" s="8"/>
      <c r="AA174" s="19"/>
      <c r="AB174" s="8"/>
      <c r="AC174" s="10">
        <f t="shared" si="97"/>
        <v>0</v>
      </c>
      <c r="AD174" s="27"/>
      <c r="AE174" s="47" t="str">
        <f>IF(AF167="Normo Slipestasjon",'Tellere og summer'!$A$7,IF(AF167="Glamox",'Tellere og summer'!$A$17,IF(AF167="Molde Kommune",'Tellere og summer'!$A$27,IF(AF167="Rørlegger 1",'Tellere og summer'!$A$37,IF(AF167="TietoEVRY",'Tellere og summer'!$A$47,IF(AF167="Danielsen å i",'Tellere og summer'!$A$57,IF(AF167="Panorama Turkeys",'Tellere og summer'!$A$67,IF(AF167="Team Fuglset",'Tellere og summer'!$A$77,IF(AF167="Istad Strikers",'Tellere og summer'!$A$87,IF(AF167="Ytre Bowlinglag",'Tellere og summer'!$A$97,"NA"))))))))))</f>
        <v>Arnfinn Løntjern</v>
      </c>
      <c r="AF174" s="8"/>
      <c r="AG174" s="19"/>
      <c r="AH174" s="8"/>
      <c r="AI174" s="10">
        <f t="shared" si="98"/>
        <v>0</v>
      </c>
      <c r="AJ174" s="40"/>
      <c r="AK174" s="47" t="str">
        <f>IF(AL167="Normo Slipestasjon",'Tellere og summer'!$A$7,IF(AL167="Glamox",'Tellere og summer'!$A$17,IF(AL167="Molde Kommune",'Tellere og summer'!$A$27,IF(AL167="Rørlegger 1",'Tellere og summer'!$A$37,IF(AL167="TietoEVRY",'Tellere og summer'!$A$47,IF(AL167="Danielsen å i",'Tellere og summer'!$A$57,IF(AL167="Panorama Turkeys",'Tellere og summer'!$A$67,IF(AL167="Team Fuglset",'Tellere og summer'!$A$77,IF(AL167="Istad Strikers",'Tellere og summer'!$A$87,IF(AL167="Ytre Bowlinglag",'Tellere og summer'!$A$97,"NA"))))))))))</f>
        <v>Frode Lothe</v>
      </c>
      <c r="AL174" s="8"/>
      <c r="AM174" s="19"/>
      <c r="AN174" s="8"/>
      <c r="AO174" s="10">
        <f t="shared" si="99"/>
        <v>0</v>
      </c>
      <c r="AP174" s="27"/>
      <c r="AQ174" s="47" t="str">
        <f>IF(AR167="Normo Slipestasjon",'Tellere og summer'!$A$7,IF(AR167="Glamox",'Tellere og summer'!$A$17,IF(AR167="Molde Kommune",'Tellere og summer'!$A$27,IF(AR167="Rørlegger 1",'Tellere og summer'!$A$37,IF(AR167="TietoEVRY",'Tellere og summer'!$A$47,IF(AR167="Danielsen å i",'Tellere og summer'!$A$57,IF(AR167="Panorama Turkeys",'Tellere og summer'!$A$67,IF(AR167="Team Fuglset",'Tellere og summer'!$A$77,IF(AR167="Istad Strikers",'Tellere og summer'!$A$87,IF(AR167="Ytre Bowlinglag",'Tellere og summer'!$A$97,"NA"))))))))))</f>
        <v>Niklas Sevland</v>
      </c>
      <c r="AR174" s="8">
        <v>149</v>
      </c>
      <c r="AS174" s="19">
        <v>165</v>
      </c>
      <c r="AT174" s="8">
        <v>129</v>
      </c>
      <c r="AU174" s="10">
        <f t="shared" si="100"/>
        <v>443</v>
      </c>
      <c r="AV174" s="40"/>
      <c r="AW174" s="47" t="str">
        <f>IF(AX167="Normo Slipestasjon",'Tellere og summer'!$A$7,IF(AX167="Glamox",'Tellere og summer'!$A$17,IF(AX167="Molde Kommune",'Tellere og summer'!$A$27,IF(AX167="Rørlegger 1",'Tellere og summer'!$A$37,IF(AX167="TietoEVRY",'Tellere og summer'!$A$47,IF(AX167="Danielsen å i",'Tellere og summer'!$A$57,IF(AX167="Panorama Turkeys",'Tellere og summer'!$A$67,IF(AX167="Team Fuglset",'Tellere og summer'!$A$77,IF(AX167="Istad Strikers",'Tellere og summer'!$A$87,IF(AX167="Ytre Bowlinglag",'Tellere og summer'!$A$97,"NA"))))))))))</f>
        <v>Preben Solem</v>
      </c>
      <c r="AX174" s="8"/>
      <c r="AY174" s="19"/>
      <c r="AZ174" s="8"/>
      <c r="BA174" s="10">
        <f t="shared" si="101"/>
        <v>0</v>
      </c>
      <c r="BB174" s="27"/>
      <c r="BC174" s="47" t="str">
        <f>IF(BD167="Normo Slipestasjon",'Tellere og summer'!$A$7,IF(BD167="Glamox",'Tellere og summer'!$A$17,IF(BD167="Molde Kommune",'Tellere og summer'!$A$27,IF(BD167="Rørlegger 1",'Tellere og summer'!$A$37,IF(BD167="TietoEVRY",'Tellere og summer'!$A$47,IF(BD167="Danielsen å i",'Tellere og summer'!$A$57,IF(BD167="Panorama Turkeys",'Tellere og summer'!$A$67,IF(BD167="Team Fuglset",'Tellere og summer'!$A$77,IF(BD167="Istad Strikers",'Tellere og summer'!$A$87,IF(BD167="Ytre Bowlinglag",'Tellere og summer'!$A$97,"NA"))))))))))</f>
        <v>Steinar Småge</v>
      </c>
      <c r="BD174" s="8">
        <v>159</v>
      </c>
      <c r="BE174" s="19">
        <v>135</v>
      </c>
      <c r="BF174" s="8">
        <v>168</v>
      </c>
      <c r="BG174" s="10">
        <f t="shared" si="102"/>
        <v>462</v>
      </c>
    </row>
    <row r="175" spans="1:59">
      <c r="A175" s="47" t="str">
        <f>IF(B167="Normo Slipestasjon",'Tellere og summer'!$A$8,IF(B167="Glamox",'Tellere og summer'!$A$18,IF(B167="Molde Kommune",'Tellere og summer'!$A$28,IF(B167="Rørlegger 1",'Tellere og summer'!$A$38,IF(B167="TietoEVRY",'Tellere og summer'!$A$48,IF(B167="Danielsen å i",'Tellere og summer'!$A$58,IF(B167="Panorama Turkeys",'Tellere og summer'!$A$68,IF(B167="Team Fuglset",'Tellere og summer'!$A$78,IF(B167="Istad Strikers",'Tellere og summer'!$A$88,IF(B167="Ytre Bowlinglag",'Tellere og summer'!$A$98,"NA"))))))))))</f>
        <v>Stian Teistholmen</v>
      </c>
      <c r="B175" s="8">
        <v>144</v>
      </c>
      <c r="C175" s="19">
        <v>112</v>
      </c>
      <c r="D175" s="8">
        <v>125</v>
      </c>
      <c r="E175" s="10">
        <f t="shared" si="93"/>
        <v>381</v>
      </c>
      <c r="F175" s="27"/>
      <c r="G175" s="47">
        <f>IF(H167="Normo Slipestasjon",'Tellere og summer'!$A$8,IF(H167="Glamox",'Tellere og summer'!$A$18,IF(H167="Molde Kommune",'Tellere og summer'!$A$28,IF(H167="Rørlegger 1",'Tellere og summer'!$A$38,IF(H167="TietoEVRY",'Tellere og summer'!$A$48,IF(H167="Danielsen å i",'Tellere og summer'!$A$58,IF(H167="Panorama Turkeys",'Tellere og summer'!$A$68,IF(H167="Team Fuglset",'Tellere og summer'!$A$78,IF(H167="Istad Strikers",'Tellere og summer'!$A$88,IF(H167="Ytre Bowlinglag",'Tellere og summer'!$A$98,"NA"))))))))))</f>
        <v>0</v>
      </c>
      <c r="H175" s="8"/>
      <c r="I175" s="19"/>
      <c r="J175" s="9"/>
      <c r="K175" s="8">
        <f t="shared" si="94"/>
        <v>0</v>
      </c>
      <c r="L175" s="40"/>
      <c r="M175" s="47">
        <f>IF(N167="Normo Slipestasjon",'Tellere og summer'!$A$8,IF(N167="Glamox",'Tellere og summer'!$A$18,IF(N167="Molde Kommune",'Tellere og summer'!$A$28,IF(N167="Rørlegger 1",'Tellere og summer'!$A$38,IF(N167="TietoEVRY",'Tellere og summer'!$A$48,IF(N167="Danielsen å i",'Tellere og summer'!$A$58,IF(N167="Panorama Turkeys",'Tellere og summer'!$A$68,IF(N167="Team Fuglset",'Tellere og summer'!$A$78,IF(N167="Istad Strikers",'Tellere og summer'!$A$88,IF(N167="Ytre Bowlinglag",'Tellere og summer'!$A$98,"NA"))))))))))</f>
        <v>0</v>
      </c>
      <c r="N175" s="8"/>
      <c r="O175" s="19"/>
      <c r="P175" s="8"/>
      <c r="Q175" s="10">
        <f t="shared" si="95"/>
        <v>0</v>
      </c>
      <c r="R175" s="27"/>
      <c r="S175" s="47">
        <f>IF(T167="Normo Slipestasjon",'Tellere og summer'!$A$8,IF(T167="Glamox",'Tellere og summer'!$A$18,IF(T167="Molde Kommune",'Tellere og summer'!$A$28,IF(T167="Rørlegger 1",'Tellere og summer'!$A$38,IF(T167="TietoEVRY",'Tellere og summer'!$A$48,IF(T167="Danielsen å i",'Tellere og summer'!$A$58,IF(T167="Panorama Turkeys",'Tellere og summer'!$A$68,IF(T167="Team Fuglset",'Tellere og summer'!$A$78,IF(T167="Istad Strikers",'Tellere og summer'!$A$88,IF(T167="Ytre Bowlinglag",'Tellere og summer'!$A$98,"NA"))))))))))</f>
        <v>0</v>
      </c>
      <c r="T175" s="8"/>
      <c r="U175" s="19"/>
      <c r="V175" s="8"/>
      <c r="W175" s="10">
        <f t="shared" si="96"/>
        <v>0</v>
      </c>
      <c r="X175" s="40"/>
      <c r="Y175" s="47">
        <f>IF(Z167="Normo Slipestasjon",'Tellere og summer'!$A$8,IF(Z167="Glamox",'Tellere og summer'!$A$18,IF(Z167="Molde Kommune",'Tellere og summer'!$A$28,IF(Z167="Rørlegger 1",'Tellere og summer'!$A$38,IF(Z167="TietoEVRY",'Tellere og summer'!$A$48,IF(Z167="Danielsen å i",'Tellere og summer'!$A$58,IF(Z167="Panorama Turkeys",'Tellere og summer'!$A$68,IF(Z167="Team Fuglset",'Tellere og summer'!$A$78,IF(Z167="Istad Strikers",'Tellere og summer'!$A$88,IF(Z167="Ytre Bowlinglag",'Tellere og summer'!$A$98,"NA"))))))))))</f>
        <v>0</v>
      </c>
      <c r="Z175" s="8"/>
      <c r="AA175" s="19"/>
      <c r="AB175" s="8"/>
      <c r="AC175" s="10">
        <f t="shared" si="97"/>
        <v>0</v>
      </c>
      <c r="AD175" s="27"/>
      <c r="AE175" s="47" t="str">
        <f>IF(AF167="Normo Slipestasjon",'Tellere og summer'!$A$8,IF(AF167="Glamox",'Tellere og summer'!$A$18,IF(AF167="Molde Kommune",'Tellere og summer'!$A$28,IF(AF167="Rørlegger 1",'Tellere og summer'!$A$38,IF(AF167="TietoEVRY",'Tellere og summer'!$A$48,IF(AF167="Danielsen å i",'Tellere og summer'!$A$58,IF(AF167="Panorama Turkeys",'Tellere og summer'!$A$68,IF(AF167="Team Fuglset",'Tellere og summer'!$A$78,IF(AF167="Istad Strikers",'Tellere og summer'!$A$88,IF(AF167="Ytre Bowlinglag",'Tellere og summer'!$A$98,"NA"))))))))))</f>
        <v>Kjetil Oterholm</v>
      </c>
      <c r="AF175" s="8"/>
      <c r="AG175" s="19"/>
      <c r="AH175" s="8"/>
      <c r="AI175" s="10">
        <f t="shared" si="98"/>
        <v>0</v>
      </c>
      <c r="AJ175" s="40"/>
      <c r="AK175" s="47" t="str">
        <f>IF(AL167="Normo Slipestasjon",'Tellere og summer'!$A$8,IF(AL167="Glamox",'Tellere og summer'!$A$18,IF(AL167="Molde Kommune",'Tellere og summer'!$A$28,IF(AL167="Rørlegger 1",'Tellere og summer'!$A$38,IF(AL167="TietoEVRY",'Tellere og summer'!$A$48,IF(AL167="Danielsen å i",'Tellere og summer'!$A$58,IF(AL167="Panorama Turkeys",'Tellere og summer'!$A$68,IF(AL167="Team Fuglset",'Tellere og summer'!$A$78,IF(AL167="Istad Strikers",'Tellere og summer'!$A$88,IF(AL167="Ytre Bowlinglag",'Tellere og summer'!$A$98,"NA"))))))))))</f>
        <v>Tonje og Joakim Risnes</v>
      </c>
      <c r="AL175" s="8">
        <v>105</v>
      </c>
      <c r="AM175" s="19">
        <v>90</v>
      </c>
      <c r="AN175" s="8">
        <v>111</v>
      </c>
      <c r="AO175" s="10">
        <f t="shared" si="99"/>
        <v>306</v>
      </c>
      <c r="AP175" s="27"/>
      <c r="AQ175" s="47" t="str">
        <f>IF(AR167="Normo Slipestasjon",'Tellere og summer'!$A$8,IF(AR167="Glamox",'Tellere og summer'!$A$18,IF(AR167="Molde Kommune",'Tellere og summer'!$A$28,IF(AR167="Rørlegger 1",'Tellere og summer'!$A$38,IF(AR167="TietoEVRY",'Tellere og summer'!$A$48,IF(AR167="Danielsen å i",'Tellere og summer'!$A$58,IF(AR167="Panorama Turkeys",'Tellere og summer'!$A$68,IF(AR167="Team Fuglset",'Tellere og summer'!$A$78,IF(AR167="Istad Strikers",'Tellere og summer'!$A$88,IF(AR167="Ytre Bowlinglag",'Tellere og summer'!$A$98,"NA"))))))))))</f>
        <v>Morten Strøm</v>
      </c>
      <c r="AR175" s="8"/>
      <c r="AS175" s="19"/>
      <c r="AT175" s="8"/>
      <c r="AU175" s="10">
        <f t="shared" si="100"/>
        <v>0</v>
      </c>
      <c r="AV175" s="40"/>
      <c r="AW175" s="47" t="str">
        <f>IF(AX167="Normo Slipestasjon",'Tellere og summer'!$A$8,IF(AX167="Glamox",'Tellere og summer'!$A$18,IF(AX167="Molde Kommune",'Tellere og summer'!$A$28,IF(AX167="Rørlegger 1",'Tellere og summer'!$A$38,IF(AX167="TietoEVRY",'Tellere og summer'!$A$48,IF(AX167="Danielsen å i",'Tellere og summer'!$A$58,IF(AX167="Panorama Turkeys",'Tellere og summer'!$A$68,IF(AX167="Team Fuglset",'Tellere og summer'!$A$78,IF(AX167="Istad Strikers",'Tellere og summer'!$A$88,IF(AX167="Ytre Bowlinglag",'Tellere og summer'!$A$98,"NA"))))))))))</f>
        <v>Bjørn Einar Myklebust</v>
      </c>
      <c r="AX175" s="8">
        <v>165</v>
      </c>
      <c r="AY175" s="19">
        <v>142</v>
      </c>
      <c r="AZ175" s="8">
        <v>166</v>
      </c>
      <c r="BA175" s="10">
        <f t="shared" si="101"/>
        <v>473</v>
      </c>
      <c r="BB175" s="27"/>
      <c r="BC175" s="47">
        <f>IF(BD167="Normo Slipestasjon",'Tellere og summer'!$A$8,IF(BD167="Glamox",'Tellere og summer'!$A$18,IF(BD167="Molde Kommune",'Tellere og summer'!$A$28,IF(BD167="Rørlegger 1",'Tellere og summer'!$A$38,IF(BD167="TietoEVRY",'Tellere og summer'!$A$48,IF(BD167="Danielsen å i",'Tellere og summer'!$A$58,IF(BD167="Panorama Turkeys",'Tellere og summer'!$A$68,IF(BD167="Team Fuglset",'Tellere og summer'!$A$78,IF(BD167="Istad Strikers",'Tellere og summer'!$A$88,IF(BD167="Ytre Bowlinglag",'Tellere og summer'!$A$98,"NA"))))))))))</f>
        <v>0</v>
      </c>
      <c r="BD175" s="8"/>
      <c r="BE175" s="19"/>
      <c r="BF175" s="8"/>
      <c r="BG175" s="10">
        <f t="shared" si="102"/>
        <v>0</v>
      </c>
    </row>
    <row r="176" spans="1:59">
      <c r="A176" s="47" t="str">
        <f>IF(B167="Normo Slipestasjon",'Tellere og summer'!$A$9,IF(B167="Glamox",'Tellere og summer'!$A$19,IF(B167="Molde Kommune",'Tellere og summer'!$A$29,IF(B167="Rørlegger 1",'Tellere og summer'!$A$39,IF(B167="TietoEVRY",'Tellere og summer'!$A$49,IF(B167="Danielsen å i",'Tellere og summer'!$A$59,IF(B167="Panorama Turkeys",'Tellere og summer'!$A$69,IF(B167="Team Fuglset",'Tellere og summer'!$A$79,IF(B167="Istad Strikers",'Tellere og summer'!$A$89,IF(B167="Ytre Bowlinglag",'Tellere og summer'!$A$99,"NA"))))))))))</f>
        <v>For mange spillere</v>
      </c>
      <c r="B176" s="8"/>
      <c r="C176" s="19"/>
      <c r="D176" s="8"/>
      <c r="E176" s="10">
        <f t="shared" si="93"/>
        <v>0</v>
      </c>
      <c r="F176" s="27"/>
      <c r="G176" s="47">
        <f>IF(H167="Normo Slipestasjon",'Tellere og summer'!$A$9,IF(H167="Glamox",'Tellere og summer'!$A$19,IF(H167="Molde Kommune",'Tellere og summer'!$A$29,IF(H167="Rørlegger 1",'Tellere og summer'!$A$39,IF(H167="TietoEVRY",'Tellere og summer'!$A$49,IF(H167="Danielsen å i",'Tellere og summer'!$A$59,IF(H167="Panorama Turkeys",'Tellere og summer'!$A$69,IF(H167="Team Fuglset",'Tellere og summer'!$A$79,IF(H167="Istad Strikers",'Tellere og summer'!$A$89,IF(H167="Ytre Bowlinglag",'Tellere og summer'!$A$99,"NA"))))))))))</f>
        <v>0</v>
      </c>
      <c r="H176" s="8"/>
      <c r="I176" s="19"/>
      <c r="J176" s="9"/>
      <c r="K176" s="8">
        <f t="shared" si="94"/>
        <v>0</v>
      </c>
      <c r="L176" s="40"/>
      <c r="M176" s="47">
        <f>IF(N167="Normo Slipestasjon",'Tellere og summer'!$A$9,IF(N167="Glamox",'Tellere og summer'!$A$19,IF(N167="Molde Kommune",'Tellere og summer'!$A$29,IF(N167="Rørlegger 1",'Tellere og summer'!$A$39,IF(N167="TietoEVRY",'Tellere og summer'!$A$49,IF(N167="Danielsen å i",'Tellere og summer'!$A$59,IF(N167="Panorama Turkeys",'Tellere og summer'!$A$69,IF(N167="Team Fuglset",'Tellere og summer'!$A$79,IF(N167="Istad Strikers",'Tellere og summer'!$A$89,IF(N167="Ytre Bowlinglag",'Tellere og summer'!$A$99,"NA"))))))))))</f>
        <v>0</v>
      </c>
      <c r="N176" s="8"/>
      <c r="O176" s="19"/>
      <c r="P176" s="8"/>
      <c r="Q176" s="10">
        <f t="shared" si="95"/>
        <v>0</v>
      </c>
      <c r="R176" s="27"/>
      <c r="S176" s="47">
        <f>IF(T167="Normo Slipestasjon",'Tellere og summer'!$A$9,IF(T167="Glamox",'Tellere og summer'!$A$19,IF(T167="Molde Kommune",'Tellere og summer'!$A$29,IF(T167="Rørlegger 1",'Tellere og summer'!$A$39,IF(T167="TietoEVRY",'Tellere og summer'!$A$49,IF(T167="Danielsen å i",'Tellere og summer'!$A$59,IF(T167="Panorama Turkeys",'Tellere og summer'!$A$69,IF(T167="Team Fuglset",'Tellere og summer'!$A$79,IF(T167="Istad Strikers",'Tellere og summer'!$A$89,IF(T167="Ytre Bowlinglag",'Tellere og summer'!$A$99,"NA"))))))))))</f>
        <v>0</v>
      </c>
      <c r="T176" s="8"/>
      <c r="U176" s="19"/>
      <c r="V176" s="8"/>
      <c r="W176" s="10">
        <f t="shared" si="96"/>
        <v>0</v>
      </c>
      <c r="X176" s="40"/>
      <c r="Y176" s="47">
        <f>IF(Z167="Normo Slipestasjon",'Tellere og summer'!$A$9,IF(Z167="Glamox",'Tellere og summer'!$A$19,IF(Z167="Molde Kommune",'Tellere og summer'!$A$29,IF(Z167="Rørlegger 1",'Tellere og summer'!$A$39,IF(Z167="TietoEVRY",'Tellere og summer'!$A$49,IF(Z167="Danielsen å i",'Tellere og summer'!$A$59,IF(Z167="Panorama Turkeys",'Tellere og summer'!$A$69,IF(Z167="Team Fuglset",'Tellere og summer'!$A$79,IF(Z167="Istad Strikers",'Tellere og summer'!$A$89,IF(Z167="Ytre Bowlinglag",'Tellere og summer'!$A$99,"NA"))))))))))</f>
        <v>0</v>
      </c>
      <c r="Z176" s="8"/>
      <c r="AA176" s="19"/>
      <c r="AB176" s="8"/>
      <c r="AC176" s="10">
        <f t="shared" si="97"/>
        <v>0</v>
      </c>
      <c r="AD176" s="27"/>
      <c r="AE176" s="47" t="str">
        <f>IF(AF167="Normo Slipestasjon",'Tellere og summer'!$A$9,IF(AF167="Glamox",'Tellere og summer'!$A$19,IF(AF167="Molde Kommune",'Tellere og summer'!$A$29,IF(AF167="Rørlegger 1",'Tellere og summer'!$A$39,IF(AF167="TietoEVRY",'Tellere og summer'!$A$49,IF(AF167="Danielsen å i",'Tellere og summer'!$A$59,IF(AF167="Panorama Turkeys",'Tellere og summer'!$A$69,IF(AF167="Team Fuglset",'Tellere og summer'!$A$79,IF(AF167="Istad Strikers",'Tellere og summer'!$A$89,IF(AF167="Ytre Bowlinglag",'Tellere og summer'!$A$99,"NA"))))))))))</f>
        <v>Mohammed Abdalgoder</v>
      </c>
      <c r="AF176" s="8"/>
      <c r="AG176" s="19"/>
      <c r="AH176" s="8"/>
      <c r="AI176" s="10">
        <f t="shared" si="98"/>
        <v>0</v>
      </c>
      <c r="AJ176" s="40"/>
      <c r="AK176" s="47" t="str">
        <f>IF(AL167="Normo Slipestasjon",'Tellere og summer'!$A$9,IF(AL167="Glamox",'Tellere og summer'!$A$19,IF(AL167="Molde Kommune",'Tellere og summer'!$A$29,IF(AL167="Rørlegger 1",'Tellere og summer'!$A$39,IF(AL167="TietoEVRY",'Tellere og summer'!$A$49,IF(AL167="Danielsen å i",'Tellere og summer'!$A$59,IF(AL167="Panorama Turkeys",'Tellere og summer'!$A$69,IF(AL167="Team Fuglset",'Tellere og summer'!$A$79,IF(AL167="Istad Strikers",'Tellere og summer'!$A$89,IF(AL167="Ytre Bowlinglag",'Tellere og summer'!$A$99,"NA"))))))))))</f>
        <v>Cato Holen og Mats Larsen</v>
      </c>
      <c r="AL176" s="8"/>
      <c r="AM176" s="19"/>
      <c r="AN176" s="8"/>
      <c r="AO176" s="10">
        <f t="shared" si="99"/>
        <v>0</v>
      </c>
      <c r="AP176" s="27"/>
      <c r="AQ176" s="47" t="str">
        <f>IF(AR167="Normo Slipestasjon",'Tellere og summer'!$A$9,IF(AR167="Glamox",'Tellere og summer'!$A$19,IF(AR167="Molde Kommune",'Tellere og summer'!$A$29,IF(AR167="Rørlegger 1",'Tellere og summer'!$A$39,IF(AR167="TietoEVRY",'Tellere og summer'!$A$49,IF(AR167="Danielsen å i",'Tellere og summer'!$A$59,IF(AR167="Panorama Turkeys",'Tellere og summer'!$A$69,IF(AR167="Team Fuglset",'Tellere og summer'!$A$79,IF(AR167="Istad Strikers",'Tellere og summer'!$A$89,IF(AR167="Ytre Bowlinglag",'Tellere og summer'!$A$99,"NA"))))))))))</f>
        <v>Simen K. Roaldsøy</v>
      </c>
      <c r="AR176" s="8"/>
      <c r="AS176" s="19"/>
      <c r="AT176" s="8"/>
      <c r="AU176" s="10">
        <f t="shared" si="100"/>
        <v>0</v>
      </c>
      <c r="AV176" s="40"/>
      <c r="AW176" s="47">
        <f>IF(AX167="Normo Slipestasjon",'Tellere og summer'!$A$9,IF(AX167="Glamox",'Tellere og summer'!$A$19,IF(AX167="Molde Kommune",'Tellere og summer'!$A$29,IF(AX167="Rørlegger 1",'Tellere og summer'!$A$39,IF(AX167="TietoEVRY",'Tellere og summer'!$A$49,IF(AX167="Danielsen å i",'Tellere og summer'!$A$59,IF(AX167="Panorama Turkeys",'Tellere og summer'!$A$69,IF(AX167="Team Fuglset",'Tellere og summer'!$A$79,IF(AX167="Istad Strikers",'Tellere og summer'!$A$89,IF(AX167="Ytre Bowlinglag",'Tellere og summer'!$A$99,"NA"))))))))))</f>
        <v>0</v>
      </c>
      <c r="AX176" s="8"/>
      <c r="AY176" s="19"/>
      <c r="AZ176" s="8"/>
      <c r="BA176" s="10">
        <f t="shared" si="101"/>
        <v>0</v>
      </c>
      <c r="BB176" s="27"/>
      <c r="BC176" s="47">
        <f>IF(BD167="Normo Slipestasjon",'Tellere og summer'!$A$9,IF(BD167="Glamox",'Tellere og summer'!$A$19,IF(BD167="Molde Kommune",'Tellere og summer'!$A$29,IF(BD167="Rørlegger 1",'Tellere og summer'!$A$39,IF(BD167="TietoEVRY",'Tellere og summer'!$A$49,IF(BD167="Danielsen å i",'Tellere og summer'!$A$59,IF(BD167="Panorama Turkeys",'Tellere og summer'!$A$69,IF(BD167="Team Fuglset",'Tellere og summer'!$A$79,IF(BD167="Istad Strikers",'Tellere og summer'!$A$89,IF(BD167="Ytre Bowlinglag",'Tellere og summer'!$A$99,"NA"))))))))))</f>
        <v>0</v>
      </c>
      <c r="BD176" s="8"/>
      <c r="BE176" s="19"/>
      <c r="BF176" s="8"/>
      <c r="BG176" s="10">
        <f t="shared" si="102"/>
        <v>0</v>
      </c>
    </row>
    <row r="177" spans="1:59" ht="22" thickBot="1">
      <c r="A177" s="23" t="s">
        <v>9</v>
      </c>
      <c r="B177" s="11">
        <f>HCP!$K$8</f>
        <v>102</v>
      </c>
      <c r="C177" s="11">
        <f>HCP!$K$8</f>
        <v>102</v>
      </c>
      <c r="D177" s="11">
        <f>HCP!$K$8</f>
        <v>102</v>
      </c>
      <c r="E177" s="13">
        <f t="shared" si="93"/>
        <v>306</v>
      </c>
      <c r="F177" s="27"/>
      <c r="G177" s="23" t="s">
        <v>9</v>
      </c>
      <c r="H177" s="11">
        <f>HCP!$K$6</f>
        <v>99</v>
      </c>
      <c r="I177" s="11">
        <f>HCP!$K$6</f>
        <v>99</v>
      </c>
      <c r="J177" s="12">
        <f>HCP!$K$6</f>
        <v>99</v>
      </c>
      <c r="K177" s="11">
        <f t="shared" ref="K177" si="103">SUM(H177:J177)</f>
        <v>297</v>
      </c>
      <c r="L177" s="40"/>
      <c r="M177" s="23" t="s">
        <v>9</v>
      </c>
      <c r="N177" s="11">
        <f>HCP!$K$4</f>
        <v>0</v>
      </c>
      <c r="O177" s="11">
        <f>HCP!$K$4</f>
        <v>0</v>
      </c>
      <c r="P177" s="11">
        <f>HCP!$K$4</f>
        <v>0</v>
      </c>
      <c r="Q177" s="13">
        <f t="shared" si="95"/>
        <v>0</v>
      </c>
      <c r="R177" s="27"/>
      <c r="S177" s="23" t="s">
        <v>9</v>
      </c>
      <c r="T177" s="11">
        <f>HCP!$K$2</f>
        <v>120</v>
      </c>
      <c r="U177" s="11">
        <f>HCP!$K$2</f>
        <v>120</v>
      </c>
      <c r="V177" s="11">
        <f>HCP!$K$2</f>
        <v>120</v>
      </c>
      <c r="W177" s="13">
        <f t="shared" si="96"/>
        <v>360</v>
      </c>
      <c r="X177" s="40"/>
      <c r="Y177" s="23" t="s">
        <v>9</v>
      </c>
      <c r="Z177" s="11">
        <f>HCP!$K$12</f>
        <v>9</v>
      </c>
      <c r="AA177" s="11">
        <f>HCP!$K$12</f>
        <v>9</v>
      </c>
      <c r="AB177" s="11">
        <f>HCP!$K$12</f>
        <v>9</v>
      </c>
      <c r="AC177" s="13">
        <f t="shared" si="97"/>
        <v>27</v>
      </c>
      <c r="AD177" s="27"/>
      <c r="AE177" s="23" t="s">
        <v>9</v>
      </c>
      <c r="AF177" s="11">
        <f>HCP!$K$10</f>
        <v>108</v>
      </c>
      <c r="AG177" s="11">
        <f>HCP!$K$10</f>
        <v>108</v>
      </c>
      <c r="AH177" s="11">
        <f>HCP!$K$10</f>
        <v>108</v>
      </c>
      <c r="AI177" s="13">
        <f t="shared" si="98"/>
        <v>324</v>
      </c>
      <c r="AJ177" s="40"/>
      <c r="AK177" s="23" t="s">
        <v>9</v>
      </c>
      <c r="AL177" s="11">
        <f>HCP!$F$18</f>
        <v>135</v>
      </c>
      <c r="AM177" s="11">
        <f>HCP!$F$18</f>
        <v>135</v>
      </c>
      <c r="AN177" s="11">
        <f>HCP!$F$18</f>
        <v>135</v>
      </c>
      <c r="AO177" s="13">
        <f t="shared" si="99"/>
        <v>405</v>
      </c>
      <c r="AP177" s="27"/>
      <c r="AQ177" s="23" t="s">
        <v>9</v>
      </c>
      <c r="AR177" s="11">
        <f>HCP!$K$14</f>
        <v>90</v>
      </c>
      <c r="AS177" s="11">
        <f>HCP!$K$14</f>
        <v>90</v>
      </c>
      <c r="AT177" s="11">
        <f>HCP!$K$14</f>
        <v>90</v>
      </c>
      <c r="AU177" s="13">
        <f t="shared" si="100"/>
        <v>270</v>
      </c>
      <c r="AV177" s="40"/>
      <c r="AW177" s="23" t="s">
        <v>9</v>
      </c>
      <c r="AX177" s="11">
        <f>HCP!$K$16</f>
        <v>66</v>
      </c>
      <c r="AY177" s="11">
        <f>HCP!$K$16</f>
        <v>66</v>
      </c>
      <c r="AZ177" s="11">
        <f>HCP!$K$16</f>
        <v>66</v>
      </c>
      <c r="BA177" s="13">
        <f t="shared" si="101"/>
        <v>198</v>
      </c>
      <c r="BB177" s="27"/>
      <c r="BC177" s="23" t="s">
        <v>9</v>
      </c>
      <c r="BD177" s="11">
        <f>HCP!$K$20</f>
        <v>72</v>
      </c>
      <c r="BE177" s="11">
        <f>HCP!$K$20</f>
        <v>72</v>
      </c>
      <c r="BF177" s="11">
        <f>HCP!$K$20</f>
        <v>72</v>
      </c>
      <c r="BG177" s="13">
        <f t="shared" si="102"/>
        <v>216</v>
      </c>
    </row>
    <row r="178" spans="1:59" ht="16" thickBot="1">
      <c r="A178" s="45" t="s">
        <v>7</v>
      </c>
      <c r="B178" s="14">
        <f>SUM(B170:B177)</f>
        <v>527</v>
      </c>
      <c r="C178" s="14">
        <f>SUM(C170:C177)</f>
        <v>484</v>
      </c>
      <c r="D178" s="14">
        <f>SUM(D170:D177)</f>
        <v>563</v>
      </c>
      <c r="E178" s="14">
        <f>SUM(B178:D178)</f>
        <v>1574</v>
      </c>
      <c r="F178" s="27"/>
      <c r="G178" s="27"/>
      <c r="H178" s="14">
        <f>SUM(H170:H177)</f>
        <v>566</v>
      </c>
      <c r="I178" s="14">
        <f>SUM(I170:I177)</f>
        <v>553</v>
      </c>
      <c r="J178" s="14">
        <f>SUM(J170:J177)</f>
        <v>666</v>
      </c>
      <c r="K178" s="14">
        <f>SUM(H178:J178)</f>
        <v>1785</v>
      </c>
      <c r="L178" s="40"/>
      <c r="M178" s="36"/>
      <c r="N178" s="14">
        <f>SUM(N170:N177)</f>
        <v>510</v>
      </c>
      <c r="O178" s="14">
        <f>SUM(O170:O177)</f>
        <v>490</v>
      </c>
      <c r="P178" s="14">
        <f>SUM(P170:P177)</f>
        <v>565</v>
      </c>
      <c r="Q178" s="14">
        <f>SUM(N178:P178)</f>
        <v>1565</v>
      </c>
      <c r="R178" s="27"/>
      <c r="S178" s="27"/>
      <c r="T178" s="14">
        <f>SUM(T170:T177)</f>
        <v>536</v>
      </c>
      <c r="U178" s="14">
        <f>SUM(U170:U177)</f>
        <v>442</v>
      </c>
      <c r="V178" s="14">
        <f>SUM(V170:V177)</f>
        <v>536</v>
      </c>
      <c r="W178" s="14">
        <f>SUM(T178:V178)</f>
        <v>1514</v>
      </c>
      <c r="X178" s="40"/>
      <c r="Y178" s="36"/>
      <c r="Z178" s="14">
        <f>SUM(Z170:Z177)</f>
        <v>9</v>
      </c>
      <c r="AA178" s="14">
        <f>SUM(AA170:AA177)</f>
        <v>9</v>
      </c>
      <c r="AB178" s="14">
        <f>SUM(AB170:AB177)</f>
        <v>9</v>
      </c>
      <c r="AC178" s="14">
        <f>SUM(Z178:AB178)</f>
        <v>27</v>
      </c>
      <c r="AD178" s="27"/>
      <c r="AE178" s="27"/>
      <c r="AF178" s="14">
        <f>SUM(AF170:AF177)</f>
        <v>108</v>
      </c>
      <c r="AG178" s="14">
        <f>SUM(AG170:AG177)</f>
        <v>108</v>
      </c>
      <c r="AH178" s="14">
        <f>SUM(AH170:AH177)</f>
        <v>108</v>
      </c>
      <c r="AI178" s="14">
        <f>SUM(AF178:AH178)</f>
        <v>324</v>
      </c>
      <c r="AJ178" s="40"/>
      <c r="AK178" s="36"/>
      <c r="AL178" s="14">
        <f>SUM(AL170:AL177)</f>
        <v>510</v>
      </c>
      <c r="AM178" s="14">
        <f>SUM(AM170:AM177)</f>
        <v>546</v>
      </c>
      <c r="AN178" s="14">
        <f>SUM(AN170:AN177)</f>
        <v>574</v>
      </c>
      <c r="AO178" s="14">
        <f>SUM(AL178:AN178)</f>
        <v>1630</v>
      </c>
      <c r="AP178" s="27"/>
      <c r="AQ178" s="27"/>
      <c r="AR178" s="14">
        <f>SUM(AR170:AR177)</f>
        <v>408</v>
      </c>
      <c r="AS178" s="14">
        <f>SUM(AS170:AS177)</f>
        <v>385</v>
      </c>
      <c r="AT178" s="14">
        <f>SUM(AT170:AT177)</f>
        <v>381</v>
      </c>
      <c r="AU178" s="14">
        <f>SUM(AR178:AT178)</f>
        <v>1174</v>
      </c>
      <c r="AV178" s="40"/>
      <c r="AW178" s="36"/>
      <c r="AX178" s="14">
        <f>SUM(AX170:AX177)</f>
        <v>523</v>
      </c>
      <c r="AY178" s="14">
        <f>SUM(AY170:AY177)</f>
        <v>499</v>
      </c>
      <c r="AZ178" s="14">
        <f>SUM(AZ170:AZ177)</f>
        <v>537</v>
      </c>
      <c r="BA178" s="14">
        <f>SUM(AX178:AZ178)</f>
        <v>1559</v>
      </c>
      <c r="BB178" s="27"/>
      <c r="BC178" s="27"/>
      <c r="BD178" s="14">
        <f>SUM(BD170:BD177)</f>
        <v>529</v>
      </c>
      <c r="BE178" s="14">
        <f>SUM(BE170:BE177)</f>
        <v>455</v>
      </c>
      <c r="BF178" s="14">
        <f>SUM(BF170:BF177)</f>
        <v>592</v>
      </c>
      <c r="BG178" s="14">
        <f>SUM(BD178:BF178)</f>
        <v>1576</v>
      </c>
    </row>
    <row r="179" spans="1:59" s="25" customFormat="1" ht="16" thickBot="1">
      <c r="A179" s="45" t="s">
        <v>77</v>
      </c>
      <c r="B179" s="214">
        <f>IF(E178-E177=0,"0",IF(B178&gt;H178,1,IF(B178=H178,"0,5",0)))</f>
        <v>0</v>
      </c>
      <c r="C179" s="214">
        <f>IF(E178-E177=0,"0",IF(C178&gt;I178,1,IF(C178=I178,"0,5",0)))</f>
        <v>0</v>
      </c>
      <c r="D179" s="214">
        <f>IF(E178-E177=0,"0",IF(D178&gt;J178,1,IF(D178=J178,"0,5",0)))</f>
        <v>0</v>
      </c>
      <c r="E179" s="214">
        <f>IF(E178-E177=0,"0",IF(E178&gt;K178,1,IF(E178=K178,"0,5",0)))</f>
        <v>0</v>
      </c>
      <c r="F179" s="27"/>
      <c r="G179" s="27"/>
      <c r="H179" s="214">
        <f>IF(K178-K177=0,"0",IF(H178&gt;B178,1,IF(H178=B178,"0,5",0)))</f>
        <v>1</v>
      </c>
      <c r="I179" s="214">
        <f>IF(K178-K177=0,"0",IF(I178&gt;C178,1,IF(I178=C178,"0,5",0)))</f>
        <v>1</v>
      </c>
      <c r="J179" s="214">
        <f>IF(K178-K177=0,"0",IF(J178&gt;D178,1,IF(J178=D178,"0,5",0)))</f>
        <v>1</v>
      </c>
      <c r="K179" s="214">
        <f>IF(K178-K177=0,"0",IF(K178&gt;E178,1,IF(K178=E178,"0,5",0)))</f>
        <v>1</v>
      </c>
      <c r="L179" s="40"/>
      <c r="M179" s="36"/>
      <c r="N179" s="214">
        <f>IF(Q178-Q177=0,"0",IF(N178&gt;T178,1,IF(N178=T178,"0,5",0)))</f>
        <v>0</v>
      </c>
      <c r="O179" s="214">
        <f>IF(Q178-Q177=0,"0",IF(O178&gt;U178,1,IF(O178=U178,"0,5",0)))</f>
        <v>1</v>
      </c>
      <c r="P179" s="214">
        <f>IF(Q178-Q177=0,"0",IF(P178&gt;V178,1,IF(P178=V178,"0,5",0)))</f>
        <v>1</v>
      </c>
      <c r="Q179" s="214">
        <f>IF(Q178-Q177=0,"0",IF(Q178&gt;W178,1,IF(Q178=W178,"0,5",0)))</f>
        <v>1</v>
      </c>
      <c r="R179" s="27"/>
      <c r="S179" s="27"/>
      <c r="T179" s="214">
        <f>IF(W178-W177=0,"0",IF(T178&gt;N178,1,IF(T178=N178,"0,5",0)))</f>
        <v>1</v>
      </c>
      <c r="U179" s="214">
        <f>IF(W178-W177=0,"0",IF(U178&gt;O178,1,IF(U178=O178,"0,5",0)))</f>
        <v>0</v>
      </c>
      <c r="V179" s="214">
        <f>IF(W178-W177=0,"0",IF(V178&gt;P178,1,IF(V178=P178,"0,5",0)))</f>
        <v>0</v>
      </c>
      <c r="W179" s="214">
        <f>IF(W178-W177=0,"0",IF(W178&gt;Q178,1,IF(W178=Q178,"0,5",0)))</f>
        <v>0</v>
      </c>
      <c r="X179" s="40"/>
      <c r="Y179" s="36"/>
      <c r="Z179" s="214" t="str">
        <f>IF(AC178-AC177=0,"0",IF(Z178&gt;AF178,1,IF(Z178=AF178,"0,5",0)))</f>
        <v>0</v>
      </c>
      <c r="AA179" s="214" t="str">
        <f>IF(AC178-AC177=0,"0",IF(AA178&gt;AG178,1,IF(AA178=AG178,"0,5",0)))</f>
        <v>0</v>
      </c>
      <c r="AB179" s="214" t="str">
        <f>IF(AC178-AC177=0,"0",IF(AB178&gt;AH178,1,IF(AB178=AH178,"0,5",0)))</f>
        <v>0</v>
      </c>
      <c r="AC179" s="214" t="str">
        <f>IF(AC178-AC177=0,"0",IF(AC178&gt;AI178,1,IF(AC178=AI178,"0,5",0)))</f>
        <v>0</v>
      </c>
      <c r="AD179" s="27"/>
      <c r="AE179" s="27"/>
      <c r="AF179" s="214" t="str">
        <f>IF(AI178-AI177=0,"0",IF(AF178&gt;Z178,1,IF(AF178=Z178,"0,5",0)))</f>
        <v>0</v>
      </c>
      <c r="AG179" s="214" t="str">
        <f>IF(AI178-AI177=0,"0",IF(AG178&gt;AA178,1,IF(AG178=AA178,"0,5",0)))</f>
        <v>0</v>
      </c>
      <c r="AH179" s="214" t="str">
        <f>IF(AI178-AI177=0,"0",IF(AH178&gt;AB178,1,IF(AH178=AB178,"0,5",0)))</f>
        <v>0</v>
      </c>
      <c r="AI179" s="214" t="str">
        <f>IF(AI178-AI177=0,"0",IF(AI178&gt;AC178,1,IF(AI178=AC178,"0,5",0)))</f>
        <v>0</v>
      </c>
      <c r="AJ179" s="40"/>
      <c r="AK179" s="36"/>
      <c r="AL179" s="214">
        <f>IF(AO178-AO177=0,"0",IF(AL178&gt;AR178,1,IF(AL178=AR178,"0,5",0)))</f>
        <v>1</v>
      </c>
      <c r="AM179" s="214">
        <f>IF(AO178-AO177=0,"0",IF(AM178&gt;AS178,1,IF(AM178=AS178,"0,5",0)))</f>
        <v>1</v>
      </c>
      <c r="AN179" s="214">
        <f>IF(AO178-AO177=0,"0",IF(AN178&gt;AT178,1,IF(AN178=AT178,"0,5",0)))</f>
        <v>1</v>
      </c>
      <c r="AO179" s="214">
        <f>IF(AO178-AO177=0,"0",IF(AO178&gt;AU178,1,IF(AO178=AU178,"0,5",0)))</f>
        <v>1</v>
      </c>
      <c r="AP179" s="27"/>
      <c r="AQ179" s="27"/>
      <c r="AR179" s="214">
        <f>IF(AU178-AU177=0,"0",IF(AR178&gt;AL178,1,IF(AR178=AL178,"0,5",0)))</f>
        <v>0</v>
      </c>
      <c r="AS179" s="214">
        <f>IF(AU178-AU177=0,"0",IF(AS178&gt;AM178,1,IF(AS178=AM178,"0,5",0)))</f>
        <v>0</v>
      </c>
      <c r="AT179" s="214">
        <f>IF(AU178-AU177=0,"0",IF(AT178&gt;AN178,1,IF(AT178=AN178,"0,5",0)))</f>
        <v>0</v>
      </c>
      <c r="AU179" s="214">
        <f>IF(AU178-AU177=0,"0",IF(AU178&gt;AO178,1,IF(AU178=AO178,"0,5",0)))</f>
        <v>0</v>
      </c>
      <c r="AV179" s="40"/>
      <c r="AW179" s="36"/>
      <c r="AX179" s="214">
        <f>IF(BA178-BA177=0,"0",IF(AX178&gt;BD178,1,IF(AX178=BD178,"0,5",0)))</f>
        <v>0</v>
      </c>
      <c r="AY179" s="214">
        <f>IF(BA178-BA177=0,"0",IF(AY178&gt;BE178,1,IF(AY178=BE178,"0,5",0)))</f>
        <v>1</v>
      </c>
      <c r="AZ179" s="214">
        <f>IF(BA178-BA177=0,"0",IF(AZ178&gt;BF178,1,IF(AZ178=BF178,"0,5",0)))</f>
        <v>0</v>
      </c>
      <c r="BA179" s="214">
        <f>IF(BA178-BA177=0,"0",IF(BA178&gt;BG178,1,IF(BA178=BG178,"0,5",0)))</f>
        <v>0</v>
      </c>
      <c r="BB179" s="27"/>
      <c r="BC179" s="27"/>
      <c r="BD179" s="214">
        <f>IF(BG178-BG177=0,"0",IF(BD178&gt;AX178,1,IF(BD178=AX178,"0,5",0)))</f>
        <v>1</v>
      </c>
      <c r="BE179" s="214">
        <f>IF(BG178-BG177=0,"0",IF(BE178&gt;AY178,1,IF(BE178=AY178,"0,5",0)))</f>
        <v>0</v>
      </c>
      <c r="BF179" s="214">
        <f>IF(BG178-BG177=0,"0",IF(BF178&gt;AZ178,1,IF(BF178=AZ178,"0,5",0)))</f>
        <v>1</v>
      </c>
      <c r="BG179" s="214">
        <f>IF(BG178-BG177=0,"0",IF(BG178&gt;BA178,1,IF(BG178=BA178,"0,5",0)))</f>
        <v>1</v>
      </c>
    </row>
    <row r="180" spans="1:59" s="25" customFormat="1" ht="21" thickBot="1">
      <c r="A180" s="15"/>
      <c r="B180" s="37"/>
      <c r="C180" s="37"/>
      <c r="D180" s="16" t="s">
        <v>10</v>
      </c>
      <c r="E180" s="46">
        <f>B179+C179+D179+E179</f>
        <v>0</v>
      </c>
      <c r="F180" s="37"/>
      <c r="G180" s="37"/>
      <c r="H180" s="37"/>
      <c r="I180" s="37"/>
      <c r="J180" s="16" t="s">
        <v>10</v>
      </c>
      <c r="K180" s="46">
        <f>H179+I179+J179+K179</f>
        <v>4</v>
      </c>
      <c r="L180" s="41"/>
      <c r="M180" s="15"/>
      <c r="N180" s="37"/>
      <c r="O180" s="37"/>
      <c r="P180" s="16" t="s">
        <v>10</v>
      </c>
      <c r="Q180" s="46">
        <f>N179+O179+P179+Q179</f>
        <v>3</v>
      </c>
      <c r="R180" s="37"/>
      <c r="S180" s="37"/>
      <c r="T180" s="37"/>
      <c r="U180" s="37"/>
      <c r="V180" s="16" t="s">
        <v>10</v>
      </c>
      <c r="W180" s="46">
        <f>T179+U179+V179+W179</f>
        <v>1</v>
      </c>
      <c r="X180" s="41"/>
      <c r="Y180" s="15"/>
      <c r="Z180" s="37"/>
      <c r="AA180" s="37"/>
      <c r="AB180" s="16" t="s">
        <v>10</v>
      </c>
      <c r="AC180" s="46">
        <f>Z179+AA179+AB179+AC179</f>
        <v>0</v>
      </c>
      <c r="AD180" s="37"/>
      <c r="AE180" s="37"/>
      <c r="AF180" s="37"/>
      <c r="AG180" s="37"/>
      <c r="AH180" s="16" t="s">
        <v>10</v>
      </c>
      <c r="AI180" s="46">
        <f>AF179+AG179+AH179+AI179</f>
        <v>0</v>
      </c>
      <c r="AJ180" s="41"/>
      <c r="AK180" s="15"/>
      <c r="AL180" s="37"/>
      <c r="AM180" s="37"/>
      <c r="AN180" s="16" t="s">
        <v>10</v>
      </c>
      <c r="AO180" s="46">
        <f>AL179+AM179+AN179+AO179</f>
        <v>4</v>
      </c>
      <c r="AP180" s="37"/>
      <c r="AQ180" s="37"/>
      <c r="AR180" s="37"/>
      <c r="AS180" s="37"/>
      <c r="AT180" s="16" t="s">
        <v>10</v>
      </c>
      <c r="AU180" s="46">
        <f>SUM(AR179:AU179)</f>
        <v>0</v>
      </c>
      <c r="AV180" s="41"/>
      <c r="AW180" s="15"/>
      <c r="AX180" s="37"/>
      <c r="AY180" s="37"/>
      <c r="AZ180" s="16" t="s">
        <v>10</v>
      </c>
      <c r="BA180" s="46">
        <f>AX179+AY179+AZ179+BA179</f>
        <v>1</v>
      </c>
      <c r="BB180" s="37"/>
      <c r="BC180" s="37"/>
      <c r="BD180" s="37"/>
      <c r="BE180" s="37"/>
      <c r="BF180" s="16" t="s">
        <v>10</v>
      </c>
      <c r="BG180" s="46">
        <f>BD179+BE179+BF179+BG179</f>
        <v>3</v>
      </c>
    </row>
    <row r="181" spans="1:59" s="25" customFormat="1" ht="16" thickBot="1">
      <c r="D181" s="44" t="s">
        <v>268</v>
      </c>
      <c r="E181" s="44" t="str">
        <f>IF(E178-E177=0,"IS",IF(E180&gt;K180,"S",IF(E180&lt;K180,"T",IF(E180=K180,"U","0"))))</f>
        <v>T</v>
      </c>
      <c r="J181" s="44" t="s">
        <v>268</v>
      </c>
      <c r="K181" s="44" t="str">
        <f>IF(K178-K177=0,"IS",IF(K180&gt;E180,"S",IF(K180&lt;E180,"T",IF(K180=E180,"U","0"))))</f>
        <v>S</v>
      </c>
      <c r="P181" s="44" t="s">
        <v>268</v>
      </c>
      <c r="Q181" s="44" t="str">
        <f>IF(Q178-Q177=0,"IS",IF(Q180&gt;W180,"S",IF(Q180&lt;W180,"T",IF(Q180=W180,"U","0"))))</f>
        <v>S</v>
      </c>
      <c r="V181" s="44" t="s">
        <v>268</v>
      </c>
      <c r="W181" s="44" t="str">
        <f>IF(W178-W177=0,"IS",IF(W180&gt;Q180,"S",IF(W180&lt;Q180,"T",IF(W180=Q180,"U","0"))))</f>
        <v>T</v>
      </c>
      <c r="AB181" s="44" t="s">
        <v>268</v>
      </c>
      <c r="AC181" s="44" t="str">
        <f>IF(AC178-AC177=0,"IS",IF(AC180&gt;AI180,"S",IF(AC180&lt;AI180,"T",IF(AC180=AI180,"U","0"))))</f>
        <v>IS</v>
      </c>
      <c r="AH181" s="44" t="s">
        <v>268</v>
      </c>
      <c r="AI181" s="44" t="str">
        <f>IF(AI178-AI177=0,"IS",IF(AI180&gt;AC180,"S",IF(AI180&lt;AC180,"T",IF(AI180=AC180,"U","0"))))</f>
        <v>IS</v>
      </c>
      <c r="AN181" s="44" t="s">
        <v>268</v>
      </c>
      <c r="AO181" s="44" t="str">
        <f>IF(AO178-AO177=0,"IS",IF(AO180&gt;AU180,"S",IF(AO180&lt;AU180,"T",IF(AO180=AU180,"U","0"))))</f>
        <v>S</v>
      </c>
      <c r="AT181" s="44" t="s">
        <v>268</v>
      </c>
      <c r="AU181" s="44" t="str">
        <f>IF(AU178-AU177=0,"IS",IF(AU180&gt;AO180,"S",IF(AU180&lt;AO180,"T",IF(AU180=AO180,"U","0"))))</f>
        <v>T</v>
      </c>
      <c r="AZ181" s="44" t="s">
        <v>268</v>
      </c>
      <c r="BA181" s="44" t="str">
        <f>IF(BA178-BA177=0,"IS",IF(BA180&gt;BG180,"S",IF(BA180&lt;BG180,"T",IF(BA180=BG180,"U","0"))))</f>
        <v>T</v>
      </c>
      <c r="BF181" s="44" t="s">
        <v>268</v>
      </c>
      <c r="BG181" s="44" t="str">
        <f>IF(BG178-BG177=0,"IS",IF(BG180&gt;BA180,"S",IF(BG180&lt;BA180,"T",IF(BG180=BA180,"U","0"))))</f>
        <v>S</v>
      </c>
    </row>
    <row r="182" spans="1:59" ht="16" thickBot="1"/>
    <row r="183" spans="1:59" ht="27" thickBot="1">
      <c r="A183" s="38" t="s">
        <v>139</v>
      </c>
      <c r="B183" s="39"/>
      <c r="C183" s="39"/>
      <c r="D183" s="39"/>
      <c r="E183" s="39"/>
      <c r="F183" s="39"/>
      <c r="G183" s="39"/>
      <c r="H183" s="39"/>
      <c r="I183" s="39"/>
      <c r="J183" s="39"/>
      <c r="K183" s="39"/>
      <c r="L183" s="39"/>
      <c r="M183" s="39"/>
      <c r="N183" s="39"/>
      <c r="O183" s="39"/>
      <c r="P183" s="39"/>
      <c r="Q183" s="39"/>
      <c r="R183" s="39"/>
      <c r="S183" s="39"/>
      <c r="T183" s="39"/>
      <c r="U183" s="39"/>
      <c r="V183" s="39"/>
      <c r="W183" s="39"/>
      <c r="X183" s="39"/>
      <c r="Y183" s="39"/>
      <c r="Z183" s="39"/>
      <c r="AA183" s="39"/>
      <c r="AB183" s="39"/>
      <c r="AC183" s="39"/>
      <c r="AD183" s="39"/>
      <c r="AE183" s="39"/>
      <c r="AF183" s="39"/>
      <c r="AG183" s="39"/>
      <c r="AH183" s="39"/>
      <c r="AI183" s="39"/>
      <c r="AJ183" s="39"/>
      <c r="AK183" s="39"/>
      <c r="AL183" s="39"/>
      <c r="AM183" s="39"/>
      <c r="AN183" s="39"/>
      <c r="AO183" s="39"/>
      <c r="AP183" s="39"/>
      <c r="AQ183" s="39"/>
      <c r="AR183" s="39"/>
      <c r="AS183" s="39"/>
      <c r="AT183" s="39"/>
      <c r="AU183" s="39"/>
      <c r="AV183" s="39"/>
      <c r="AW183" s="39"/>
      <c r="AX183" s="39"/>
      <c r="AY183" s="39"/>
      <c r="AZ183" s="39"/>
      <c r="BA183" s="39"/>
      <c r="BB183" s="39"/>
      <c r="BC183" s="39"/>
      <c r="BD183" s="39"/>
      <c r="BE183" s="39"/>
      <c r="BF183" s="39"/>
      <c r="BG183" s="42"/>
    </row>
    <row r="184" spans="1:59" ht="21">
      <c r="A184" s="24" t="s">
        <v>140</v>
      </c>
      <c r="B184" s="31"/>
      <c r="C184" s="31"/>
      <c r="D184" s="31"/>
      <c r="E184" s="31"/>
      <c r="F184" s="31"/>
      <c r="G184" s="31"/>
      <c r="H184" s="31"/>
      <c r="I184" s="31"/>
      <c r="J184" s="31"/>
      <c r="K184" s="32"/>
      <c r="L184" s="40"/>
      <c r="M184" s="24" t="s">
        <v>141</v>
      </c>
      <c r="N184" s="31"/>
      <c r="O184" s="31"/>
      <c r="P184" s="31"/>
      <c r="Q184" s="31"/>
      <c r="R184" s="31"/>
      <c r="S184" s="31"/>
      <c r="T184" s="31"/>
      <c r="U184" s="31"/>
      <c r="V184" s="31"/>
      <c r="W184" s="32"/>
      <c r="X184" s="40"/>
      <c r="Y184" s="24" t="s">
        <v>142</v>
      </c>
      <c r="Z184" s="31"/>
      <c r="AA184" s="31"/>
      <c r="AB184" s="31"/>
      <c r="AC184" s="31"/>
      <c r="AD184" s="31"/>
      <c r="AE184" s="31"/>
      <c r="AF184" s="31"/>
      <c r="AG184" s="31"/>
      <c r="AH184" s="31"/>
      <c r="AI184" s="32"/>
      <c r="AJ184" s="40"/>
      <c r="AK184" s="24" t="s">
        <v>143</v>
      </c>
      <c r="AL184" s="31"/>
      <c r="AM184" s="31"/>
      <c r="AN184" s="31"/>
      <c r="AO184" s="31"/>
      <c r="AP184" s="31"/>
      <c r="AQ184" s="31"/>
      <c r="AR184" s="31"/>
      <c r="AS184" s="31"/>
      <c r="AT184" s="31"/>
      <c r="AU184" s="32"/>
      <c r="AV184" s="40"/>
      <c r="AW184" s="24" t="s">
        <v>144</v>
      </c>
      <c r="AX184" s="31"/>
      <c r="AY184" s="31"/>
      <c r="AZ184" s="31"/>
      <c r="BA184" s="31"/>
      <c r="BB184" s="31"/>
      <c r="BC184" s="31"/>
      <c r="BD184" s="31"/>
      <c r="BE184" s="31"/>
      <c r="BF184" s="31"/>
      <c r="BG184" s="32"/>
    </row>
    <row r="185" spans="1:59" ht="18">
      <c r="A185" s="33" t="s">
        <v>2</v>
      </c>
      <c r="B185" s="386" t="s">
        <v>27</v>
      </c>
      <c r="C185" s="386"/>
      <c r="D185" s="27"/>
      <c r="E185" s="27"/>
      <c r="F185" s="27"/>
      <c r="G185" s="34" t="s">
        <v>13</v>
      </c>
      <c r="H185" s="386" t="s">
        <v>11</v>
      </c>
      <c r="I185" s="386"/>
      <c r="J185" s="27"/>
      <c r="K185" s="35"/>
      <c r="L185" s="40"/>
      <c r="M185" s="33" t="s">
        <v>2</v>
      </c>
      <c r="N185" s="386" t="s">
        <v>25</v>
      </c>
      <c r="O185" s="386"/>
      <c r="P185" s="27"/>
      <c r="Q185" s="27"/>
      <c r="R185" s="27"/>
      <c r="S185" s="34" t="s">
        <v>13</v>
      </c>
      <c r="T185" s="386" t="s">
        <v>12</v>
      </c>
      <c r="U185" s="386"/>
      <c r="V185" s="27"/>
      <c r="W185" s="35"/>
      <c r="X185" s="40"/>
      <c r="Y185" s="33" t="s">
        <v>2</v>
      </c>
      <c r="Z185" s="386" t="s">
        <v>31</v>
      </c>
      <c r="AA185" s="386"/>
      <c r="AB185" s="27"/>
      <c r="AC185" s="27"/>
      <c r="AD185" s="27"/>
      <c r="AE185" s="34" t="s">
        <v>13</v>
      </c>
      <c r="AF185" s="386" t="s">
        <v>64</v>
      </c>
      <c r="AG185" s="386"/>
      <c r="AH185" s="27"/>
      <c r="AI185" s="35"/>
      <c r="AJ185" s="40"/>
      <c r="AK185" s="33" t="s">
        <v>2</v>
      </c>
      <c r="AL185" s="386" t="s">
        <v>30</v>
      </c>
      <c r="AM185" s="386"/>
      <c r="AN185" s="27"/>
      <c r="AO185" s="27"/>
      <c r="AP185" s="27"/>
      <c r="AQ185" s="34" t="s">
        <v>13</v>
      </c>
      <c r="AR185" s="386" t="s">
        <v>26</v>
      </c>
      <c r="AS185" s="386"/>
      <c r="AT185" s="27"/>
      <c r="AU185" s="35"/>
      <c r="AV185" s="40"/>
      <c r="AW185" s="33" t="s">
        <v>2</v>
      </c>
      <c r="AX185" s="386" t="s">
        <v>32</v>
      </c>
      <c r="AY185" s="386"/>
      <c r="AZ185" s="27"/>
      <c r="BA185" s="27"/>
      <c r="BB185" s="27"/>
      <c r="BC185" s="34" t="s">
        <v>13</v>
      </c>
      <c r="BD185" s="386" t="s">
        <v>29</v>
      </c>
      <c r="BE185" s="386"/>
      <c r="BF185" s="27"/>
      <c r="BG185" s="35"/>
    </row>
    <row r="186" spans="1:59" ht="16" thickBot="1">
      <c r="A186" s="36"/>
      <c r="B186" s="27"/>
      <c r="C186" s="27"/>
      <c r="D186" s="27"/>
      <c r="E186" s="27"/>
      <c r="F186" s="27"/>
      <c r="G186" s="27"/>
      <c r="H186" s="27"/>
      <c r="I186" s="27"/>
      <c r="J186" s="27"/>
      <c r="K186" s="35"/>
      <c r="L186" s="40"/>
      <c r="M186" s="36"/>
      <c r="N186" s="27"/>
      <c r="O186" s="27"/>
      <c r="P186" s="27"/>
      <c r="Q186" s="27"/>
      <c r="R186" s="27"/>
      <c r="S186" s="27"/>
      <c r="T186" s="27"/>
      <c r="U186" s="27"/>
      <c r="V186" s="27"/>
      <c r="W186" s="35"/>
      <c r="X186" s="40"/>
      <c r="Y186" s="36"/>
      <c r="Z186" s="27"/>
      <c r="AA186" s="27"/>
      <c r="AB186" s="27"/>
      <c r="AC186" s="27"/>
      <c r="AD186" s="27"/>
      <c r="AE186" s="27"/>
      <c r="AF186" s="27"/>
      <c r="AG186" s="27"/>
      <c r="AH186" s="27"/>
      <c r="AI186" s="35"/>
      <c r="AJ186" s="40"/>
      <c r="AK186" s="36"/>
      <c r="AL186" s="27"/>
      <c r="AM186" s="27"/>
      <c r="AN186" s="27"/>
      <c r="AO186" s="27"/>
      <c r="AP186" s="27"/>
      <c r="AQ186" s="27"/>
      <c r="AR186" s="27"/>
      <c r="AS186" s="27"/>
      <c r="AT186" s="27"/>
      <c r="AU186" s="35"/>
      <c r="AV186" s="40"/>
      <c r="AW186" s="36"/>
      <c r="AX186" s="27"/>
      <c r="AY186" s="27"/>
      <c r="AZ186" s="27"/>
      <c r="BA186" s="27"/>
      <c r="BB186" s="27"/>
      <c r="BC186" s="27"/>
      <c r="BD186" s="27"/>
      <c r="BE186" s="27"/>
      <c r="BF186" s="27"/>
      <c r="BG186" s="35"/>
    </row>
    <row r="187" spans="1:59" ht="16" thickBot="1">
      <c r="A187" s="3" t="s">
        <v>3</v>
      </c>
      <c r="B187" s="4" t="s">
        <v>4</v>
      </c>
      <c r="C187" s="17" t="s">
        <v>5</v>
      </c>
      <c r="D187" s="17" t="s">
        <v>6</v>
      </c>
      <c r="E187" s="4" t="s">
        <v>7</v>
      </c>
      <c r="F187" s="27"/>
      <c r="G187" s="3" t="s">
        <v>3</v>
      </c>
      <c r="H187" s="4" t="s">
        <v>4</v>
      </c>
      <c r="I187" s="17" t="s">
        <v>5</v>
      </c>
      <c r="J187" s="17" t="s">
        <v>6</v>
      </c>
      <c r="K187" s="4" t="s">
        <v>7</v>
      </c>
      <c r="L187" s="40"/>
      <c r="M187" s="3" t="s">
        <v>3</v>
      </c>
      <c r="N187" s="4" t="s">
        <v>4</v>
      </c>
      <c r="O187" s="17" t="s">
        <v>5</v>
      </c>
      <c r="P187" s="17" t="s">
        <v>6</v>
      </c>
      <c r="Q187" s="4" t="s">
        <v>7</v>
      </c>
      <c r="R187" s="27"/>
      <c r="S187" s="3" t="s">
        <v>3</v>
      </c>
      <c r="T187" s="4" t="s">
        <v>4</v>
      </c>
      <c r="U187" s="17" t="s">
        <v>5</v>
      </c>
      <c r="V187" s="17" t="s">
        <v>6</v>
      </c>
      <c r="W187" s="4" t="s">
        <v>7</v>
      </c>
      <c r="X187" s="40"/>
      <c r="Y187" s="3" t="s">
        <v>3</v>
      </c>
      <c r="Z187" s="4" t="s">
        <v>4</v>
      </c>
      <c r="AA187" s="17" t="s">
        <v>5</v>
      </c>
      <c r="AB187" s="17" t="s">
        <v>6</v>
      </c>
      <c r="AC187" s="4" t="s">
        <v>7</v>
      </c>
      <c r="AD187" s="27"/>
      <c r="AE187" s="3" t="s">
        <v>3</v>
      </c>
      <c r="AF187" s="4" t="s">
        <v>4</v>
      </c>
      <c r="AG187" s="17" t="s">
        <v>5</v>
      </c>
      <c r="AH187" s="17" t="s">
        <v>6</v>
      </c>
      <c r="AI187" s="4" t="s">
        <v>7</v>
      </c>
      <c r="AJ187" s="40"/>
      <c r="AK187" s="3" t="s">
        <v>3</v>
      </c>
      <c r="AL187" s="4" t="s">
        <v>4</v>
      </c>
      <c r="AM187" s="17" t="s">
        <v>5</v>
      </c>
      <c r="AN187" s="17" t="s">
        <v>6</v>
      </c>
      <c r="AO187" s="4" t="s">
        <v>7</v>
      </c>
      <c r="AP187" s="27"/>
      <c r="AQ187" s="3" t="s">
        <v>3</v>
      </c>
      <c r="AR187" s="4" t="s">
        <v>4</v>
      </c>
      <c r="AS187" s="17" t="s">
        <v>5</v>
      </c>
      <c r="AT187" s="17" t="s">
        <v>6</v>
      </c>
      <c r="AU187" s="4" t="s">
        <v>7</v>
      </c>
      <c r="AV187" s="40"/>
      <c r="AW187" s="3" t="s">
        <v>3</v>
      </c>
      <c r="AX187" s="4" t="s">
        <v>4</v>
      </c>
      <c r="AY187" s="17" t="s">
        <v>5</v>
      </c>
      <c r="AZ187" s="17" t="s">
        <v>6</v>
      </c>
      <c r="BA187" s="4" t="s">
        <v>7</v>
      </c>
      <c r="BB187" s="27"/>
      <c r="BC187" s="3" t="s">
        <v>3</v>
      </c>
      <c r="BD187" s="4" t="s">
        <v>4</v>
      </c>
      <c r="BE187" s="17" t="s">
        <v>5</v>
      </c>
      <c r="BF187" s="17" t="s">
        <v>6</v>
      </c>
      <c r="BG187" s="4" t="s">
        <v>7</v>
      </c>
    </row>
    <row r="188" spans="1:59">
      <c r="A188" s="47" t="str">
        <f>IF(B185="Normo Slipestasjon",'Tellere og summer'!$A$3,IF(B185="Glamox",'Tellere og summer'!$A$13,IF(B185="Molde Kommune",'Tellere og summer'!$A$23,IF(B185="Rørlegger 1",'Tellere og summer'!$A$33,IF(B185="TietoEVRY",'Tellere og summer'!$A$43,IF(B185="Danielsen å i",'Tellere og summer'!$A$53,IF(B185="Panorama Turkeys",'Tellere og summer'!$A$63,IF(B185="Team Fuglset",'Tellere og summer'!$A$73,IF(B185="Istad Strikers",'Tellere og summer'!$A$83,IF(B185="Ytre Bowlinglag",'Tellere og summer'!$A$93,"NA"))))))))))</f>
        <v>Svein Erik Jenset</v>
      </c>
      <c r="B188" s="5"/>
      <c r="C188" s="18"/>
      <c r="D188" s="5"/>
      <c r="E188" s="7">
        <f>SUM(B188:D188)</f>
        <v>0</v>
      </c>
      <c r="F188" s="27"/>
      <c r="G188" s="47" t="str">
        <f>IF(H185="Normo Slipestasjon",'Tellere og summer'!$A$3,IF(H185="Glamox",'Tellere og summer'!$A$13,IF(H185="Molde Kommune",'Tellere og summer'!$A$23,IF(H185="Rørlegger 1",'Tellere og summer'!$A$33,IF(H185="TietoEVRY",'Tellere og summer'!$A$43,IF(H185="Danielsen å i",'Tellere og summer'!$A$53,IF(H185="Panorama Turkeys",'Tellere og summer'!$A$63,IF(H185="Team Fuglset",'Tellere og summer'!$A$73,IF(H185="Istad Strikers",'Tellere og summer'!$A$83,IF(H185="Ytre Bowlinglag",'Tellere og summer'!$A$93,"NA"))))))))))</f>
        <v>Asbjørn Toft</v>
      </c>
      <c r="H188" s="5"/>
      <c r="I188" s="18"/>
      <c r="J188" s="6"/>
      <c r="K188" s="5">
        <f>SUM(H188:J188)</f>
        <v>0</v>
      </c>
      <c r="L188" s="40"/>
      <c r="M188" s="47" t="str">
        <f>IF(N185="Normo Slipestasjon",'Tellere og summer'!$A$3,IF(N185="Glamox",'Tellere og summer'!$A$13,IF(N185="Molde Kommune",'Tellere og summer'!$A$23,IF(N185="Rørlegger 1",'Tellere og summer'!$A$33,IF(N185="TietoEVRY",'Tellere og summer'!$A$43,IF(N185="Danielsen å i",'Tellere og summer'!$A$53,IF(N185="Panorama Turkeys",'Tellere og summer'!$A$63,IF(N185="Team Fuglset",'Tellere og summer'!$A$73,IF(N185="Istad Strikers",'Tellere og summer'!$A$83,IF(N185="Ytre Bowlinglag",'Tellere og summer'!$A$93,"NA"))))))))))</f>
        <v>Gerd Norunn Nygård</v>
      </c>
      <c r="N188" s="5">
        <v>152</v>
      </c>
      <c r="O188" s="18">
        <v>109</v>
      </c>
      <c r="P188" s="5">
        <v>162</v>
      </c>
      <c r="Q188" s="7">
        <f>SUM(N188:P188)</f>
        <v>423</v>
      </c>
      <c r="R188" s="27"/>
      <c r="S188" s="47" t="str">
        <f>IF(T185="Normo Slipestasjon",'Tellere og summer'!$A$3,IF(T185="Glamox",'Tellere og summer'!$A$13,IF(T185="Molde Kommune",'Tellere og summer'!$A$23,IF(T185="Rørlegger 1",'Tellere og summer'!$A$33,IF(T185="TietoEVRY",'Tellere og summer'!$A$43,IF(T185="Danielsen å i",'Tellere og summer'!$A$53,IF(T185="Panorama Turkeys",'Tellere og summer'!$A$63,IF(T185="Team Fuglset",'Tellere og summer'!$A$73,IF(T185="Istad Strikers",'Tellere og summer'!$A$83,IF(T185="Ytre Bowlinglag",'Tellere og summer'!$A$93,"NA"))))))))))</f>
        <v>Paul Boyle</v>
      </c>
      <c r="T188" s="5">
        <v>174</v>
      </c>
      <c r="U188" s="18">
        <v>178</v>
      </c>
      <c r="V188" s="5">
        <v>150</v>
      </c>
      <c r="W188" s="7">
        <f>SUM(T188:V188)</f>
        <v>502</v>
      </c>
      <c r="X188" s="40"/>
      <c r="Y188" s="47" t="str">
        <f>IF(Z185="Normo Slipestasjon",'Tellere og summer'!$A$3,IF(Z185="Glamox",'Tellere og summer'!$A$13,IF(Z185="Molde Kommune",'Tellere og summer'!$A$23,IF(Z185="Rørlegger 1",'Tellere og summer'!$A$33,IF(Z185="TietoEVRY",'Tellere og summer'!$A$43,IF(Z185="Danielsen å i",'Tellere og summer'!$A$53,IF(Z185="Panorama Turkeys",'Tellere og summer'!$A$63,IF(Z185="Team Fuglset",'Tellere og summer'!$A$73,IF(Z185="Istad Strikers",'Tellere og summer'!$A$83,IF(Z185="Ytre Bowlinglag",'Tellere og summer'!$A$93,"NA"))))))))))</f>
        <v>Amund Vaagen</v>
      </c>
      <c r="Z188" s="5"/>
      <c r="AA188" s="18"/>
      <c r="AB188" s="5"/>
      <c r="AC188" s="7">
        <f>SUM(Z188:AB188)</f>
        <v>0</v>
      </c>
      <c r="AD188" s="27"/>
      <c r="AE188" s="47" t="str">
        <f>IF(AF185="Normo Slipestasjon",'Tellere og summer'!$A$3,IF(AF185="Glamox",'Tellere og summer'!$A$13,IF(AF185="Molde Kommune",'Tellere og summer'!$A$23,IF(AF185="Rørlegger 1",'Tellere og summer'!$A$33,IF(AF185="TietoEVRY",'Tellere og summer'!$A$43,IF(AF185="Danielsen å i",'Tellere og summer'!$A$53,IF(AF185="Panorama Turkeys",'Tellere og summer'!$A$63,IF(AF185="Team Fuglset",'Tellere og summer'!$A$73,IF(AF185="Istad Strikers",'Tellere og summer'!$A$83,IF(AF185="Ytre Bowlinglag",'Tellere og summer'!$A$93,"NA"))))))))))</f>
        <v>Kjell Thorsrudhagen</v>
      </c>
      <c r="AF188" s="5"/>
      <c r="AG188" s="18">
        <v>189</v>
      </c>
      <c r="AH188" s="5">
        <v>178</v>
      </c>
      <c r="AI188" s="7">
        <f>SUM(AF188:AH188)</f>
        <v>367</v>
      </c>
      <c r="AJ188" s="40"/>
      <c r="AK188" s="47" t="str">
        <f>IF(AL185="Normo Slipestasjon",'Tellere og summer'!$A$3,IF(AL185="Glamox",'Tellere og summer'!$A$13,IF(AL185="Molde Kommune",'Tellere og summer'!$A$23,IF(AL185="Rørlegger 1",'Tellere og summer'!$A$33,IF(AL185="TietoEVRY",'Tellere og summer'!$A$43,IF(AL185="Danielsen å i",'Tellere og summer'!$A$53,IF(AL185="Panorama Turkeys",'Tellere og summer'!$A$63,IF(AL185="Team Fuglset",'Tellere og summer'!$A$73,IF(AL185="Istad Strikers",'Tellere og summer'!$A$83,IF(AL185="Ytre Bowlinglag",'Tellere og summer'!$A$93,"NA"))))))))))</f>
        <v>Arne Ytterhaug</v>
      </c>
      <c r="AL188" s="5">
        <v>121</v>
      </c>
      <c r="AM188" s="18">
        <v>106</v>
      </c>
      <c r="AN188" s="5">
        <v>133</v>
      </c>
      <c r="AO188" s="7">
        <f>SUM(AL188:AN188)</f>
        <v>360</v>
      </c>
      <c r="AP188" s="27"/>
      <c r="AQ188" s="47" t="str">
        <f>IF(AR185="Normo Slipestasjon",'Tellere og summer'!$A$3,IF(AR185="Glamox",'Tellere og summer'!$A$13,IF(AR185="Molde Kommune",'Tellere og summer'!$A$23,IF(AR185="Rørlegger 1",'Tellere og summer'!$A$33,IF(AR185="TietoEVRY",'Tellere og summer'!$A$43,IF(AR185="Danielsen å i",'Tellere og summer'!$A$53,IF(AR185="Panorama Turkeys",'Tellere og summer'!$A$63,IF(AR185="Team Fuglset",'Tellere og summer'!$A$73,IF(AR185="Istad Strikers",'Tellere og summer'!$A$83,IF(AR185="Ytre Bowlinglag",'Tellere og summer'!$A$93,"NA"))))))))))</f>
        <v>Arnfinn Lange</v>
      </c>
      <c r="AR188" s="5">
        <v>106</v>
      </c>
      <c r="AS188" s="18">
        <v>177</v>
      </c>
      <c r="AT188" s="5">
        <v>126</v>
      </c>
      <c r="AU188" s="7">
        <f>SUM(AR188:AT188)</f>
        <v>409</v>
      </c>
      <c r="AV188" s="40"/>
      <c r="AW188" s="47" t="str">
        <f>IF(AX185="Normo Slipestasjon",'Tellere og summer'!$A$3,IF(AX185="Glamox",'Tellere og summer'!$A$13,IF(AX185="Molde Kommune",'Tellere og summer'!$A$23,IF(AX185="Rørlegger 1",'Tellere og summer'!$A$33,IF(AX185="TietoEVRY",'Tellere og summer'!$A$43,IF(AX185="Danielsen å i",'Tellere og summer'!$A$53,IF(AX185="Panorama Turkeys",'Tellere og summer'!$A$63,IF(AX185="Team Fuglset",'Tellere og summer'!$A$73,IF(AX185="Istad Strikers",'Tellere og summer'!$A$83,IF(AX185="Ytre Bowlinglag",'Tellere og summer'!$A$93,"NA"))))))))))</f>
        <v>Sten-Morten Kjørsvik</v>
      </c>
      <c r="AX188" s="5">
        <v>115</v>
      </c>
      <c r="AY188" s="18">
        <v>159</v>
      </c>
      <c r="AZ188" s="5">
        <v>209</v>
      </c>
      <c r="BA188" s="7">
        <f>SUM(AX188:AZ188)</f>
        <v>483</v>
      </c>
      <c r="BB188" s="27"/>
      <c r="BC188" s="47" t="str">
        <f>IF(BD185="Normo Slipestasjon",'Tellere og summer'!$A$3,IF(BD185="Glamox",'Tellere og summer'!$A$13,IF(BD185="Molde Kommune",'Tellere og summer'!$A$23,IF(BD185="Rørlegger 1",'Tellere og summer'!$A$33,IF(BD185="TietoEVRY",'Tellere og summer'!$A$43,IF(BD185="Danielsen å i",'Tellere og summer'!$A$53,IF(BD185="Panorama Turkeys",'Tellere og summer'!$A$63,IF(BD185="Team Fuglset",'Tellere og summer'!$A$73,IF(BD185="Istad Strikers",'Tellere og summer'!$A$83,IF(BD185="Ytre Bowlinglag",'Tellere og summer'!$A$93,"NA"))))))))))</f>
        <v>Martin Aarø</v>
      </c>
      <c r="BD188" s="5"/>
      <c r="BE188" s="18">
        <v>145</v>
      </c>
      <c r="BF188" s="5">
        <v>239</v>
      </c>
      <c r="BG188" s="7">
        <f>SUM(BD188:BF188)</f>
        <v>384</v>
      </c>
    </row>
    <row r="189" spans="1:59">
      <c r="A189" s="47" t="str">
        <f>IF(B185="Normo Slipestasjon",'Tellere og summer'!$A$4,IF(B185="Glamox",'Tellere og summer'!$A$14,IF(B185="Molde Kommune",'Tellere og summer'!$A$24,IF(B185="Rørlegger 1",'Tellere og summer'!$A$34,IF(B185="TietoEVRY",'Tellere og summer'!$A$44,IF(B185="Danielsen å i",'Tellere og summer'!$A$54,IF(B185="Panorama Turkeys",'Tellere og summer'!$A$64,IF(B185="Team Fuglset",'Tellere og summer'!$A$74,IF(B185="Istad Strikers",'Tellere og summer'!$A$84,IF(B185="Ytre Bowlinglag",'Tellere og summer'!$A$94,"NA"))))))))))</f>
        <v>Øystein Lervik</v>
      </c>
      <c r="B189" s="8"/>
      <c r="C189" s="19"/>
      <c r="D189" s="8"/>
      <c r="E189" s="10">
        <f t="shared" ref="E189:E195" si="104">SUM(B189:D189)</f>
        <v>0</v>
      </c>
      <c r="F189" s="27"/>
      <c r="G189" s="47" t="str">
        <f>IF(H185="Normo Slipestasjon",'Tellere og summer'!$A$4,IF(H185="Glamox",'Tellere og summer'!$A$14,IF(H185="Molde Kommune",'Tellere og summer'!$A$24,IF(H185="Rørlegger 1",'Tellere og summer'!$A$34,IF(H185="TietoEVRY",'Tellere og summer'!$A$44,IF(H185="Danielsen å i",'Tellere og summer'!$A$54,IF(H185="Panorama Turkeys",'Tellere og summer'!$A$64,IF(H185="Team Fuglset",'Tellere og summer'!$A$74,IF(H185="Istad Strikers",'Tellere og summer'!$A$84,IF(H185="Ytre Bowlinglag",'Tellere og summer'!$A$94,"NA"))))))))))</f>
        <v>Tormod Kleppe</v>
      </c>
      <c r="H189" s="8"/>
      <c r="I189" s="19"/>
      <c r="J189" s="9"/>
      <c r="K189" s="8">
        <f t="shared" ref="K189:K194" si="105">SUM(H189:J189)</f>
        <v>0</v>
      </c>
      <c r="L189" s="40"/>
      <c r="M189" s="47" t="str">
        <f>IF(N185="Normo Slipestasjon",'Tellere og summer'!$A$4,IF(N185="Glamox",'Tellere og summer'!$A$14,IF(N185="Molde Kommune",'Tellere og summer'!$A$24,IF(N185="Rørlegger 1",'Tellere og summer'!$A$34,IF(N185="TietoEVRY",'Tellere og summer'!$A$44,IF(N185="Danielsen å i",'Tellere og summer'!$A$54,IF(N185="Panorama Turkeys",'Tellere og summer'!$A$64,IF(N185="Team Fuglset",'Tellere og summer'!$A$74,IF(N185="Istad Strikers",'Tellere og summer'!$A$84,IF(N185="Ytre Bowlinglag",'Tellere og summer'!$A$94,"NA"))))))))))</f>
        <v>Ole Østigård</v>
      </c>
      <c r="N189" s="8"/>
      <c r="O189" s="19"/>
      <c r="P189" s="8"/>
      <c r="Q189" s="10">
        <f t="shared" ref="Q189:Q195" si="106">SUM(N189:P189)</f>
        <v>0</v>
      </c>
      <c r="R189" s="27"/>
      <c r="S189" s="47" t="str">
        <f>IF(T185="Normo Slipestasjon",'Tellere og summer'!$A$4,IF(T185="Glamox",'Tellere og summer'!$A$14,IF(T185="Molde Kommune",'Tellere og summer'!$A$24,IF(T185="Rørlegger 1",'Tellere og summer'!$A$34,IF(T185="TietoEVRY",'Tellere og summer'!$A$44,IF(T185="Danielsen å i",'Tellere og summer'!$A$54,IF(T185="Panorama Turkeys",'Tellere og summer'!$A$64,IF(T185="Team Fuglset",'Tellere og summer'!$A$74,IF(T185="Istad Strikers",'Tellere og summer'!$A$84,IF(T185="Ytre Bowlinglag",'Tellere og summer'!$A$94,"NA"))))))))))</f>
        <v>Rikard Nerland</v>
      </c>
      <c r="T189" s="8">
        <v>189</v>
      </c>
      <c r="U189" s="19">
        <v>210</v>
      </c>
      <c r="V189" s="8">
        <v>194</v>
      </c>
      <c r="W189" s="10">
        <f t="shared" ref="W189:W195" si="107">SUM(T189:V189)</f>
        <v>593</v>
      </c>
      <c r="X189" s="40"/>
      <c r="Y189" s="47" t="str">
        <f>IF(Z185="Normo Slipestasjon",'Tellere og summer'!$A$4,IF(Z185="Glamox",'Tellere og summer'!$A$14,IF(Z185="Molde Kommune",'Tellere og summer'!$A$24,IF(Z185="Rørlegger 1",'Tellere og summer'!$A$34,IF(Z185="TietoEVRY",'Tellere og summer'!$A$44,IF(Z185="Danielsen å i",'Tellere og summer'!$A$54,IF(Z185="Panorama Turkeys",'Tellere og summer'!$A$64,IF(Z185="Team Fuglset",'Tellere og summer'!$A$74,IF(Z185="Istad Strikers",'Tellere og summer'!$A$84,IF(Z185="Ytre Bowlinglag",'Tellere og summer'!$A$94,"NA"))))))))))</f>
        <v>Halvor Vaagen</v>
      </c>
      <c r="Z189" s="8">
        <v>148</v>
      </c>
      <c r="AA189" s="19">
        <v>183</v>
      </c>
      <c r="AB189" s="8">
        <v>198</v>
      </c>
      <c r="AC189" s="10">
        <f t="shared" ref="AC189:AC195" si="108">SUM(Z189:AB189)</f>
        <v>529</v>
      </c>
      <c r="AD189" s="27"/>
      <c r="AE189" s="47" t="str">
        <f>IF(AF185="Normo Slipestasjon",'Tellere og summer'!$A$4,IF(AF185="Glamox",'Tellere og summer'!$A$14,IF(AF185="Molde Kommune",'Tellere og summer'!$A$24,IF(AF185="Rørlegger 1",'Tellere og summer'!$A$34,IF(AF185="TietoEVRY",'Tellere og summer'!$A$44,IF(AF185="Danielsen å i",'Tellere og summer'!$A$54,IF(AF185="Panorama Turkeys",'Tellere og summer'!$A$64,IF(AF185="Team Fuglset",'Tellere og summer'!$A$74,IF(AF185="Istad Strikers",'Tellere og summer'!$A$84,IF(AF185="Ytre Bowlinglag",'Tellere og summer'!$A$94,"NA"))))))))))</f>
        <v>Alhild Danielsen</v>
      </c>
      <c r="AF189" s="8">
        <v>179</v>
      </c>
      <c r="AG189" s="19">
        <v>178</v>
      </c>
      <c r="AH189" s="8">
        <v>115</v>
      </c>
      <c r="AI189" s="10">
        <f t="shared" ref="AI189:AI195" si="109">SUM(AF189:AH189)</f>
        <v>472</v>
      </c>
      <c r="AJ189" s="40"/>
      <c r="AK189" s="47" t="str">
        <f>IF(AL185="Normo Slipestasjon",'Tellere og summer'!$A$4,IF(AL185="Glamox",'Tellere og summer'!$A$14,IF(AL185="Molde Kommune",'Tellere og summer'!$A$24,IF(AL185="Rørlegger 1",'Tellere og summer'!$A$34,IF(AL185="TietoEVRY",'Tellere og summer'!$A$44,IF(AL185="Danielsen å i",'Tellere og summer'!$A$54,IF(AL185="Panorama Turkeys",'Tellere og summer'!$A$64,IF(AL185="Team Fuglset",'Tellere og summer'!$A$74,IF(AL185="Istad Strikers",'Tellere og summer'!$A$84,IF(AL185="Ytre Bowlinglag",'Tellere og summer'!$A$94,"NA"))))))))))</f>
        <v>Magne Farstadvoll</v>
      </c>
      <c r="AL189" s="8"/>
      <c r="AM189" s="19"/>
      <c r="AN189" s="8"/>
      <c r="AO189" s="10">
        <f t="shared" ref="AO189:AO195" si="110">SUM(AL189:AN189)</f>
        <v>0</v>
      </c>
      <c r="AP189" s="27"/>
      <c r="AQ189" s="47" t="str">
        <f>IF(AR185="Normo Slipestasjon",'Tellere og summer'!$A$4,IF(AR185="Glamox",'Tellere og summer'!$A$14,IF(AR185="Molde Kommune",'Tellere og summer'!$A$24,IF(AR185="Rørlegger 1",'Tellere og summer'!$A$34,IF(AR185="TietoEVRY",'Tellere og summer'!$A$44,IF(AR185="Danielsen å i",'Tellere og summer'!$A$54,IF(AR185="Panorama Turkeys",'Tellere og summer'!$A$64,IF(AR185="Team Fuglset",'Tellere og summer'!$A$74,IF(AR185="Istad Strikers",'Tellere og summer'!$A$84,IF(AR185="Ytre Bowlinglag",'Tellere og summer'!$A$94,"NA"))))))))))</f>
        <v>Billy Williams</v>
      </c>
      <c r="AR189" s="8">
        <v>214</v>
      </c>
      <c r="AS189" s="19">
        <v>95</v>
      </c>
      <c r="AT189" s="8">
        <v>102</v>
      </c>
      <c r="AU189" s="10">
        <f t="shared" ref="AU189:AU195" si="111">SUM(AR189:AT189)</f>
        <v>411</v>
      </c>
      <c r="AV189" s="40"/>
      <c r="AW189" s="47" t="str">
        <f>IF(AX185="Normo Slipestasjon",'Tellere og summer'!$A$4,IF(AX185="Glamox",'Tellere og summer'!$A$14,IF(AX185="Molde Kommune",'Tellere og summer'!$A$24,IF(AX185="Rørlegger 1",'Tellere og summer'!$A$34,IF(AX185="TietoEVRY",'Tellere og summer'!$A$44,IF(AX185="Danielsen å i",'Tellere og summer'!$A$54,IF(AX185="Panorama Turkeys",'Tellere og summer'!$A$64,IF(AX185="Team Fuglset",'Tellere og summer'!$A$74,IF(AX185="Istad Strikers",'Tellere og summer'!$A$84,IF(AX185="Ytre Bowlinglag",'Tellere og summer'!$A$94,"NA"))))))))))</f>
        <v>Lars Brian Taylor</v>
      </c>
      <c r="AX189" s="8"/>
      <c r="AY189" s="19"/>
      <c r="AZ189" s="8"/>
      <c r="BA189" s="10">
        <f t="shared" ref="BA189:BA195" si="112">SUM(AX189:AZ189)</f>
        <v>0</v>
      </c>
      <c r="BB189" s="27"/>
      <c r="BC189" s="47" t="str">
        <f>IF(BD185="Normo Slipestasjon",'Tellere og summer'!$A$4,IF(BD185="Glamox",'Tellere og summer'!$A$14,IF(BD185="Molde Kommune",'Tellere og summer'!$A$24,IF(BD185="Rørlegger 1",'Tellere og summer'!$A$34,IF(BD185="TietoEVRY",'Tellere og summer'!$A$44,IF(BD185="Danielsen å i",'Tellere og summer'!$A$54,IF(BD185="Panorama Turkeys",'Tellere og summer'!$A$64,IF(BD185="Team Fuglset",'Tellere og summer'!$A$74,IF(BD185="Istad Strikers",'Tellere og summer'!$A$84,IF(BD185="Ytre Bowlinglag",'Tellere og summer'!$A$94,"NA"))))))))))</f>
        <v>Jamie Sagstuen</v>
      </c>
      <c r="BD189" s="8"/>
      <c r="BE189" s="19"/>
      <c r="BF189" s="8"/>
      <c r="BG189" s="10">
        <f t="shared" ref="BG189:BG195" si="113">SUM(BD189:BF189)</f>
        <v>0</v>
      </c>
    </row>
    <row r="190" spans="1:59">
      <c r="A190" s="47" t="str">
        <f>IF(B185="Normo Slipestasjon",'Tellere og summer'!$A$5,IF(B185="Glamox",'Tellere og summer'!$A$15,IF(B185="Molde Kommune",'Tellere og summer'!$A$25,IF(B185="Rørlegger 1",'Tellere og summer'!$A$35,IF(B185="TietoEVRY",'Tellere og summer'!$A$45,IF(B185="Danielsen å i",'Tellere og summer'!$A$55,IF(B185="Panorama Turkeys",'Tellere og summer'!$A$65,IF(B185="Team Fuglset",'Tellere og summer'!$A$75,IF(B185="Istad Strikers",'Tellere og summer'!$A$85,IF(B185="Ytre Bowlinglag",'Tellere og summer'!$A$95,"NA"))))))))))</f>
        <v>Vidar Lervik</v>
      </c>
      <c r="B190" s="8"/>
      <c r="C190" s="19"/>
      <c r="D190" s="8"/>
      <c r="E190" s="10">
        <f t="shared" si="104"/>
        <v>0</v>
      </c>
      <c r="F190" s="27"/>
      <c r="G190" s="47" t="str">
        <f>IF(H185="Normo Slipestasjon",'Tellere og summer'!$A$5,IF(H185="Glamox",'Tellere og summer'!$A$15,IF(H185="Molde Kommune",'Tellere og summer'!$A$25,IF(H185="Rørlegger 1",'Tellere og summer'!$A$35,IF(H185="TietoEVRY",'Tellere og summer'!$A$45,IF(H185="Danielsen å i",'Tellere og summer'!$A$55,IF(H185="Panorama Turkeys",'Tellere og summer'!$A$65,IF(H185="Team Fuglset",'Tellere og summer'!$A$75,IF(H185="Istad Strikers",'Tellere og summer'!$A$85,IF(H185="Ytre Bowlinglag",'Tellere og summer'!$A$95,"NA"))))))))))</f>
        <v>Tor Åge Langås</v>
      </c>
      <c r="H190" s="8"/>
      <c r="I190" s="19"/>
      <c r="J190" s="9"/>
      <c r="K190" s="8">
        <f t="shared" si="105"/>
        <v>0</v>
      </c>
      <c r="L190" s="40"/>
      <c r="M190" s="47" t="str">
        <f>IF(N185="Normo Slipestasjon",'Tellere og summer'!$A$5,IF(N185="Glamox",'Tellere og summer'!$A$15,IF(N185="Molde Kommune",'Tellere og summer'!$A$25,IF(N185="Rørlegger 1",'Tellere og summer'!$A$35,IF(N185="TietoEVRY",'Tellere og summer'!$A$45,IF(N185="Danielsen å i",'Tellere og summer'!$A$55,IF(N185="Panorama Turkeys",'Tellere og summer'!$A$65,IF(N185="Team Fuglset",'Tellere og summer'!$A$75,IF(N185="Istad Strikers",'Tellere og summer'!$A$85,IF(N185="Ytre Bowlinglag",'Tellere og summer'!$A$95,"NA"))))))))))</f>
        <v>Tone Nygård Nilsen</v>
      </c>
      <c r="N190" s="8">
        <v>140</v>
      </c>
      <c r="O190" s="19">
        <v>96</v>
      </c>
      <c r="P190" s="8">
        <v>148</v>
      </c>
      <c r="Q190" s="10">
        <f t="shared" si="106"/>
        <v>384</v>
      </c>
      <c r="R190" s="27"/>
      <c r="S190" s="47" t="str">
        <f>IF(T185="Normo Slipestasjon",'Tellere og summer'!$A$5,IF(T185="Glamox",'Tellere og summer'!$A$15,IF(T185="Molde Kommune",'Tellere og summer'!$A$25,IF(T185="Rørlegger 1",'Tellere og summer'!$A$35,IF(T185="TietoEVRY",'Tellere og summer'!$A$45,IF(T185="Danielsen å i",'Tellere og summer'!$A$55,IF(T185="Panorama Turkeys",'Tellere og summer'!$A$65,IF(T185="Team Fuglset",'Tellere og summer'!$A$75,IF(T185="Istad Strikers",'Tellere og summer'!$A$85,IF(T185="Ytre Bowlinglag",'Tellere og summer'!$A$95,"NA"))))))))))</f>
        <v>Christian Pascal</v>
      </c>
      <c r="T190" s="8">
        <v>178</v>
      </c>
      <c r="U190" s="19">
        <v>161</v>
      </c>
      <c r="V190" s="8">
        <v>155</v>
      </c>
      <c r="W190" s="10">
        <f t="shared" si="107"/>
        <v>494</v>
      </c>
      <c r="X190" s="40"/>
      <c r="Y190" s="47" t="str">
        <f>IF(Z185="Normo Slipestasjon",'Tellere og summer'!$A$5,IF(Z185="Glamox",'Tellere og summer'!$A$15,IF(Z185="Molde Kommune",'Tellere og summer'!$A$25,IF(Z185="Rørlegger 1",'Tellere og summer'!$A$35,IF(Z185="TietoEVRY",'Tellere og summer'!$A$45,IF(Z185="Danielsen å i",'Tellere og summer'!$A$55,IF(Z185="Panorama Turkeys",'Tellere og summer'!$A$65,IF(Z185="Team Fuglset",'Tellere og summer'!$A$75,IF(Z185="Istad Strikers",'Tellere og summer'!$A$85,IF(Z185="Ytre Bowlinglag",'Tellere og summer'!$A$95,"NA"))))))))))</f>
        <v>Jarle Endreplass</v>
      </c>
      <c r="Z190" s="8">
        <v>143</v>
      </c>
      <c r="AA190" s="19">
        <v>170</v>
      </c>
      <c r="AB190" s="8">
        <v>157</v>
      </c>
      <c r="AC190" s="10">
        <f t="shared" si="108"/>
        <v>470</v>
      </c>
      <c r="AD190" s="27"/>
      <c r="AE190" s="47" t="str">
        <f>IF(AF185="Normo Slipestasjon",'Tellere og summer'!$A$5,IF(AF185="Glamox",'Tellere og summer'!$A$15,IF(AF185="Molde Kommune",'Tellere og summer'!$A$25,IF(AF185="Rørlegger 1",'Tellere og summer'!$A$35,IF(AF185="TietoEVRY",'Tellere og summer'!$A$45,IF(AF185="Danielsen å i",'Tellere og summer'!$A$55,IF(AF185="Panorama Turkeys",'Tellere og summer'!$A$65,IF(AF185="Team Fuglset",'Tellere og summer'!$A$75,IF(AF185="Istad Strikers",'Tellere og summer'!$A$85,IF(AF185="Ytre Bowlinglag",'Tellere og summer'!$A$95,"NA"))))))))))</f>
        <v>Grethe Danielsen</v>
      </c>
      <c r="AF190" s="8">
        <v>204</v>
      </c>
      <c r="AG190" s="19">
        <v>167</v>
      </c>
      <c r="AH190" s="8"/>
      <c r="AI190" s="10">
        <f t="shared" si="109"/>
        <v>371</v>
      </c>
      <c r="AJ190" s="40"/>
      <c r="AK190" s="47" t="str">
        <f>IF(AL185="Normo Slipestasjon",'Tellere og summer'!$A$5,IF(AL185="Glamox",'Tellere og summer'!$A$15,IF(AL185="Molde Kommune",'Tellere og summer'!$A$25,IF(AL185="Rørlegger 1",'Tellere og summer'!$A$35,IF(AL185="TietoEVRY",'Tellere og summer'!$A$45,IF(AL185="Danielsen å i",'Tellere og summer'!$A$55,IF(AL185="Panorama Turkeys",'Tellere og summer'!$A$65,IF(AL185="Team Fuglset",'Tellere og summer'!$A$75,IF(AL185="Istad Strikers",'Tellere og summer'!$A$85,IF(AL185="Ytre Bowlinglag",'Tellere og summer'!$A$95,"NA"))))))))))</f>
        <v>Jan Kjetil Holberg Sandnes</v>
      </c>
      <c r="AL190" s="8"/>
      <c r="AM190" s="19"/>
      <c r="AN190" s="8"/>
      <c r="AO190" s="10">
        <f t="shared" si="110"/>
        <v>0</v>
      </c>
      <c r="AP190" s="27"/>
      <c r="AQ190" s="47" t="str">
        <f>IF(AR185="Normo Slipestasjon",'Tellere og summer'!$A$5,IF(AR185="Glamox",'Tellere og summer'!$A$15,IF(AR185="Molde Kommune",'Tellere og summer'!$A$25,IF(AR185="Rørlegger 1",'Tellere og summer'!$A$35,IF(AR185="TietoEVRY",'Tellere og summer'!$A$45,IF(AR185="Danielsen å i",'Tellere og summer'!$A$55,IF(AR185="Panorama Turkeys",'Tellere og summer'!$A$65,IF(AR185="Team Fuglset",'Tellere og summer'!$A$75,IF(AR185="Istad Strikers",'Tellere og summer'!$A$85,IF(AR185="Ytre Bowlinglag",'Tellere og summer'!$A$95,"NA"))))))))))</f>
        <v>Arild Gujord</v>
      </c>
      <c r="AR190" s="8"/>
      <c r="AS190" s="19"/>
      <c r="AT190" s="8"/>
      <c r="AU190" s="10">
        <f t="shared" si="111"/>
        <v>0</v>
      </c>
      <c r="AV190" s="40"/>
      <c r="AW190" s="47" t="str">
        <f>IF(AX185="Normo Slipestasjon",'Tellere og summer'!$A$5,IF(AX185="Glamox",'Tellere og summer'!$A$15,IF(AX185="Molde Kommune",'Tellere og summer'!$A$25,IF(AX185="Rørlegger 1",'Tellere og summer'!$A$35,IF(AX185="TietoEVRY",'Tellere og summer'!$A$45,IF(AX185="Danielsen å i",'Tellere og summer'!$A$55,IF(AX185="Panorama Turkeys",'Tellere og summer'!$A$65,IF(AX185="Team Fuglset",'Tellere og summer'!$A$75,IF(AX185="Istad Strikers",'Tellere og summer'!$A$85,IF(AX185="Ytre Bowlinglag",'Tellere og summer'!$A$95,"NA"))))))))))</f>
        <v>Ole Morten Aarø</v>
      </c>
      <c r="AX190" s="8"/>
      <c r="AY190" s="19"/>
      <c r="AZ190" s="8"/>
      <c r="BA190" s="10">
        <f t="shared" si="112"/>
        <v>0</v>
      </c>
      <c r="BB190" s="27"/>
      <c r="BC190" s="47" t="str">
        <f>IF(BD185="Normo Slipestasjon",'Tellere og summer'!$A$5,IF(BD185="Glamox",'Tellere og summer'!$A$15,IF(BD185="Molde Kommune",'Tellere og summer'!$A$25,IF(BD185="Rørlegger 1",'Tellere og summer'!$A$35,IF(BD185="TietoEVRY",'Tellere og summer'!$A$45,IF(BD185="Danielsen å i",'Tellere og summer'!$A$55,IF(BD185="Panorama Turkeys",'Tellere og summer'!$A$65,IF(BD185="Team Fuglset",'Tellere og summer'!$A$75,IF(BD185="Istad Strikers",'Tellere og summer'!$A$85,IF(BD185="Ytre Bowlinglag",'Tellere og summer'!$A$95,"NA"))))))))))</f>
        <v>Martin Gikling &amp; Evy</v>
      </c>
      <c r="BD190" s="8"/>
      <c r="BE190" s="19"/>
      <c r="BF190" s="8"/>
      <c r="BG190" s="10">
        <f t="shared" si="113"/>
        <v>0</v>
      </c>
    </row>
    <row r="191" spans="1:59">
      <c r="A191" s="47" t="str">
        <f>IF(B185="Normo Slipestasjon",'Tellere og summer'!$A$6,IF(B185="Glamox",'Tellere og summer'!$A$16,IF(B185="Molde Kommune",'Tellere og summer'!$A$26,IF(B185="Rørlegger 1",'Tellere og summer'!$A$36,IF(B185="TietoEVRY",'Tellere og summer'!$A$46,IF(B185="Danielsen å i",'Tellere og summer'!$A$56,IF(B185="Panorama Turkeys",'Tellere og summer'!$A$66,IF(B185="Team Fuglset",'Tellere og summer'!$A$76,IF(B185="Istad Strikers",'Tellere og summer'!$A$86,IF(B185="Ytre Bowlinglag",'Tellere og summer'!$A$96,"NA"))))))))))</f>
        <v>Svein Johan Hauge</v>
      </c>
      <c r="B191" s="8"/>
      <c r="C191" s="19"/>
      <c r="D191" s="8"/>
      <c r="E191" s="10">
        <f t="shared" si="104"/>
        <v>0</v>
      </c>
      <c r="F191" s="27"/>
      <c r="G191" s="47" t="str">
        <f>IF(H185="Normo Slipestasjon",'Tellere og summer'!$A$6,IF(H185="Glamox",'Tellere og summer'!$A$16,IF(H185="Molde Kommune",'Tellere og summer'!$A$26,IF(H185="Rørlegger 1",'Tellere og summer'!$A$36,IF(H185="TietoEVRY",'Tellere og summer'!$A$46,IF(H185="Danielsen å i",'Tellere og summer'!$A$56,IF(H185="Panorama Turkeys",'Tellere og summer'!$A$66,IF(H185="Team Fuglset",'Tellere og summer'!$A$76,IF(H185="Istad Strikers",'Tellere og summer'!$A$86,IF(H185="Ytre Bowlinglag",'Tellere og summer'!$A$96,"NA"))))))))))</f>
        <v>Thor Bolsønes</v>
      </c>
      <c r="H191" s="8"/>
      <c r="I191" s="19"/>
      <c r="J191" s="9"/>
      <c r="K191" s="8">
        <f t="shared" si="105"/>
        <v>0</v>
      </c>
      <c r="L191" s="40"/>
      <c r="M191" s="47" t="str">
        <f>IF(N185="Normo Slipestasjon",'Tellere og summer'!$A$6,IF(N185="Glamox",'Tellere og summer'!$A$16,IF(N185="Molde Kommune",'Tellere og summer'!$A$26,IF(N185="Rørlegger 1",'Tellere og summer'!$A$36,IF(N185="TietoEVRY",'Tellere og summer'!$A$46,IF(N185="Danielsen å i",'Tellere og summer'!$A$56,IF(N185="Panorama Turkeys",'Tellere og summer'!$A$66,IF(N185="Team Fuglset",'Tellere og summer'!$A$76,IF(N185="Istad Strikers",'Tellere og summer'!$A$86,IF(N185="Ytre Bowlinglag",'Tellere og summer'!$A$96,"NA"))))))))))</f>
        <v>Arild Bryhn</v>
      </c>
      <c r="N191" s="8">
        <v>163</v>
      </c>
      <c r="O191" s="19">
        <v>157</v>
      </c>
      <c r="P191" s="8">
        <v>134</v>
      </c>
      <c r="Q191" s="10">
        <f t="shared" si="106"/>
        <v>454</v>
      </c>
      <c r="R191" s="27"/>
      <c r="S191" s="47" t="str">
        <f>IF(T185="Normo Slipestasjon",'Tellere og summer'!$A$6,IF(T185="Glamox",'Tellere og summer'!$A$16,IF(T185="Molde Kommune",'Tellere og summer'!$A$26,IF(T185="Rørlegger 1",'Tellere og summer'!$A$36,IF(T185="TietoEVRY",'Tellere og summer'!$A$46,IF(T185="Danielsen å i",'Tellere og summer'!$A$56,IF(T185="Panorama Turkeys",'Tellere og summer'!$A$66,IF(T185="Team Fuglset",'Tellere og summer'!$A$76,IF(T185="Istad Strikers",'Tellere og summer'!$A$86,IF(T185="Ytre Bowlinglag",'Tellere og summer'!$A$96,"NA"))))))))))</f>
        <v>Odd Øyvind Fjørtoft</v>
      </c>
      <c r="T191" s="8"/>
      <c r="U191" s="19"/>
      <c r="V191" s="8"/>
      <c r="W191" s="10">
        <f t="shared" si="107"/>
        <v>0</v>
      </c>
      <c r="X191" s="40"/>
      <c r="Y191" s="47" t="str">
        <f>IF(Z185="Normo Slipestasjon",'Tellere og summer'!$A$6,IF(Z185="Glamox",'Tellere og summer'!$A$16,IF(Z185="Molde Kommune",'Tellere og summer'!$A$26,IF(Z185="Rørlegger 1",'Tellere og summer'!$A$36,IF(Z185="TietoEVRY",'Tellere og summer'!$A$46,IF(Z185="Danielsen å i",'Tellere og summer'!$A$56,IF(Z185="Panorama Turkeys",'Tellere og summer'!$A$66,IF(Z185="Team Fuglset",'Tellere og summer'!$A$76,IF(Z185="Istad Strikers",'Tellere og summer'!$A$86,IF(Z185="Ytre Bowlinglag",'Tellere og summer'!$A$96,"NA"))))))))))</f>
        <v>Geir Gjelsten</v>
      </c>
      <c r="Z191" s="8"/>
      <c r="AA191" s="19"/>
      <c r="AB191" s="8"/>
      <c r="AC191" s="10">
        <f t="shared" si="108"/>
        <v>0</v>
      </c>
      <c r="AD191" s="27"/>
      <c r="AE191" s="47" t="str">
        <f>IF(AF185="Normo Slipestasjon",'Tellere og summer'!$A$6,IF(AF185="Glamox",'Tellere og summer'!$A$16,IF(AF185="Molde Kommune",'Tellere og summer'!$A$26,IF(AF185="Rørlegger 1",'Tellere og summer'!$A$36,IF(AF185="TietoEVRY",'Tellere og summer'!$A$46,IF(AF185="Danielsen å i",'Tellere og summer'!$A$56,IF(AF185="Panorama Turkeys",'Tellere og summer'!$A$66,IF(AF185="Team Fuglset",'Tellere og summer'!$A$76,IF(AF185="Istad Strikers",'Tellere og summer'!$A$86,IF(AF185="Ytre Bowlinglag",'Tellere og summer'!$A$96,"NA"))))))))))</f>
        <v>Irene T. Danielsen</v>
      </c>
      <c r="AF191" s="8">
        <v>126</v>
      </c>
      <c r="AG191" s="19"/>
      <c r="AH191" s="8">
        <v>168</v>
      </c>
      <c r="AI191" s="10">
        <f t="shared" si="109"/>
        <v>294</v>
      </c>
      <c r="AJ191" s="40"/>
      <c r="AK191" s="47" t="str">
        <f>IF(AL185="Normo Slipestasjon",'Tellere og summer'!$A$6,IF(AL185="Glamox",'Tellere og summer'!$A$16,IF(AL185="Molde Kommune",'Tellere og summer'!$A$26,IF(AL185="Rørlegger 1",'Tellere og summer'!$A$36,IF(AL185="TietoEVRY",'Tellere og summer'!$A$46,IF(AL185="Danielsen å i",'Tellere og summer'!$A$56,IF(AL185="Panorama Turkeys",'Tellere og summer'!$A$66,IF(AL185="Team Fuglset",'Tellere og summer'!$A$76,IF(AL185="Istad Strikers",'Tellere og summer'!$A$86,IF(AL185="Ytre Bowlinglag",'Tellere og summer'!$A$96,"NA"))))))))))</f>
        <v>Sindre Aure</v>
      </c>
      <c r="AL191" s="8">
        <v>105</v>
      </c>
      <c r="AM191" s="19">
        <v>83</v>
      </c>
      <c r="AN191" s="8">
        <v>112</v>
      </c>
      <c r="AO191" s="10">
        <f t="shared" si="110"/>
        <v>300</v>
      </c>
      <c r="AP191" s="27"/>
      <c r="AQ191" s="47" t="str">
        <f>IF(AR185="Normo Slipestasjon",'Tellere og summer'!$A$6,IF(AR185="Glamox",'Tellere og summer'!$A$16,IF(AR185="Molde Kommune",'Tellere og summer'!$A$26,IF(AR185="Rørlegger 1",'Tellere og summer'!$A$36,IF(AR185="TietoEVRY",'Tellere og summer'!$A$46,IF(AR185="Danielsen å i",'Tellere og summer'!$A$56,IF(AR185="Panorama Turkeys",'Tellere og summer'!$A$66,IF(AR185="Team Fuglset",'Tellere og summer'!$A$76,IF(AR185="Istad Strikers",'Tellere og summer'!$A$86,IF(AR185="Ytre Bowlinglag",'Tellere og summer'!$A$96,"NA"))))))))))</f>
        <v>Kristian Røstberg</v>
      </c>
      <c r="AR191" s="8">
        <v>114</v>
      </c>
      <c r="AS191" s="19">
        <v>130</v>
      </c>
      <c r="AT191" s="8">
        <v>144</v>
      </c>
      <c r="AU191" s="10">
        <f t="shared" si="111"/>
        <v>388</v>
      </c>
      <c r="AV191" s="40"/>
      <c r="AW191" s="47" t="str">
        <f>IF(AX185="Normo Slipestasjon",'Tellere og summer'!$A$6,IF(AX185="Glamox",'Tellere og summer'!$A$16,IF(AX185="Molde Kommune",'Tellere og summer'!$A$26,IF(AX185="Rørlegger 1",'Tellere og summer'!$A$36,IF(AX185="TietoEVRY",'Tellere og summer'!$A$46,IF(AX185="Danielsen å i",'Tellere og summer'!$A$56,IF(AX185="Panorama Turkeys",'Tellere og summer'!$A$66,IF(AX185="Team Fuglset",'Tellere og summer'!$A$76,IF(AX185="Istad Strikers",'Tellere og summer'!$A$86,IF(AX185="Ytre Bowlinglag",'Tellere og summer'!$A$96,"NA"))))))))))</f>
        <v>Svein Gussiås</v>
      </c>
      <c r="AX191" s="8">
        <v>122</v>
      </c>
      <c r="AY191" s="19">
        <v>157</v>
      </c>
      <c r="AZ191" s="8">
        <v>135</v>
      </c>
      <c r="BA191" s="10">
        <f t="shared" si="112"/>
        <v>414</v>
      </c>
      <c r="BB191" s="27"/>
      <c r="BC191" s="47" t="str">
        <f>IF(BD185="Normo Slipestasjon",'Tellere og summer'!$A$6,IF(BD185="Glamox",'Tellere og summer'!$A$16,IF(BD185="Molde Kommune",'Tellere og summer'!$A$26,IF(BD185="Rørlegger 1",'Tellere og summer'!$A$36,IF(BD185="TietoEVRY",'Tellere og summer'!$A$46,IF(BD185="Danielsen å i",'Tellere og summer'!$A$56,IF(BD185="Panorama Turkeys",'Tellere og summer'!$A$66,IF(BD185="Team Fuglset",'Tellere og summer'!$A$76,IF(BD185="Istad Strikers",'Tellere og summer'!$A$86,IF(BD185="Ytre Bowlinglag",'Tellere og summer'!$A$96,"NA"))))))))))</f>
        <v>Jacob Lyche</v>
      </c>
      <c r="BD191" s="8"/>
      <c r="BE191" s="19"/>
      <c r="BF191" s="8"/>
      <c r="BG191" s="10">
        <f t="shared" si="113"/>
        <v>0</v>
      </c>
    </row>
    <row r="192" spans="1:59">
      <c r="A192" s="47" t="str">
        <f>IF(B185="Normo Slipestasjon",'Tellere og summer'!$A$7,IF(B185="Glamox",'Tellere og summer'!$A$17,IF(B185="Molde Kommune",'Tellere og summer'!$A$27,IF(B185="Rørlegger 1",'Tellere og summer'!$A$37,IF(B185="TietoEVRY",'Tellere og summer'!$A$47,IF(B185="Danielsen å i",'Tellere og summer'!$A$57,IF(B185="Panorama Turkeys",'Tellere og summer'!$A$67,IF(B185="Team Fuglset",'Tellere og summer'!$A$77,IF(B185="Istad Strikers",'Tellere og summer'!$A$87,IF(B185="Ytre Bowlinglag",'Tellere og summer'!$A$97,"NA"))))))))))</f>
        <v>Arnfinn Løntjern</v>
      </c>
      <c r="B192" s="8"/>
      <c r="C192" s="19"/>
      <c r="D192" s="8"/>
      <c r="E192" s="10">
        <f t="shared" si="104"/>
        <v>0</v>
      </c>
      <c r="F192" s="27"/>
      <c r="G192" s="47">
        <f>IF(H185="Normo Slipestasjon",'Tellere og summer'!$A$7,IF(H185="Glamox",'Tellere og summer'!$A$17,IF(H185="Molde Kommune",'Tellere og summer'!$A$27,IF(H185="Rørlegger 1",'Tellere og summer'!$A$37,IF(H185="TietoEVRY",'Tellere og summer'!$A$47,IF(H185="Danielsen å i",'Tellere og summer'!$A$57,IF(H185="Panorama Turkeys",'Tellere og summer'!$A$67,IF(H185="Team Fuglset",'Tellere og summer'!$A$77,IF(H185="Istad Strikers",'Tellere og summer'!$A$87,IF(H185="Ytre Bowlinglag",'Tellere og summer'!$A$97,"NA"))))))))))</f>
        <v>0</v>
      </c>
      <c r="H192" s="8"/>
      <c r="I192" s="19"/>
      <c r="J192" s="9"/>
      <c r="K192" s="8">
        <f t="shared" si="105"/>
        <v>0</v>
      </c>
      <c r="L192" s="40"/>
      <c r="M192" s="47" t="str">
        <f>IF(N185="Normo Slipestasjon",'Tellere og summer'!$A$7,IF(N185="Glamox",'Tellere og summer'!$A$17,IF(N185="Molde Kommune",'Tellere og summer'!$A$27,IF(N185="Rørlegger 1",'Tellere og summer'!$A$37,IF(N185="TietoEVRY",'Tellere og summer'!$A$47,IF(N185="Danielsen å i",'Tellere og summer'!$A$57,IF(N185="Panorama Turkeys",'Tellere og summer'!$A$67,IF(N185="Team Fuglset",'Tellere og summer'!$A$77,IF(N185="Istad Strikers",'Tellere og summer'!$A$87,IF(N185="Ytre Bowlinglag",'Tellere og summer'!$A$97,"NA"))))))))))</f>
        <v>Mette Jane Holand</v>
      </c>
      <c r="N192" s="8"/>
      <c r="O192" s="19"/>
      <c r="P192" s="8"/>
      <c r="Q192" s="10">
        <f t="shared" si="106"/>
        <v>0</v>
      </c>
      <c r="R192" s="27"/>
      <c r="S192" s="47" t="str">
        <f>IF(T185="Normo Slipestasjon",'Tellere og summer'!$A$7,IF(T185="Glamox",'Tellere og summer'!$A$17,IF(T185="Molde Kommune",'Tellere og summer'!$A$27,IF(T185="Rørlegger 1",'Tellere og summer'!$A$37,IF(T185="TietoEVRY",'Tellere og summer'!$A$47,IF(T185="Danielsen å i",'Tellere og summer'!$A$57,IF(T185="Panorama Turkeys",'Tellere og summer'!$A$67,IF(T185="Team Fuglset",'Tellere og summer'!$A$77,IF(T185="Istad Strikers",'Tellere og summer'!$A$87,IF(T185="Ytre Bowlinglag",'Tellere og summer'!$A$97,"NA"))))))))))</f>
        <v>Erik Hoel</v>
      </c>
      <c r="T192" s="8"/>
      <c r="U192" s="19"/>
      <c r="V192" s="8"/>
      <c r="W192" s="10">
        <f t="shared" si="107"/>
        <v>0</v>
      </c>
      <c r="X192" s="40"/>
      <c r="Y192" s="47" t="str">
        <f>IF(Z185="Normo Slipestasjon",'Tellere og summer'!$A$7,IF(Z185="Glamox",'Tellere og summer'!$A$17,IF(Z185="Molde Kommune",'Tellere og summer'!$A$27,IF(Z185="Rørlegger 1",'Tellere og summer'!$A$37,IF(Z185="TietoEVRY",'Tellere og summer'!$A$47,IF(Z185="Danielsen å i",'Tellere og summer'!$A$57,IF(Z185="Panorama Turkeys",'Tellere og summer'!$A$67,IF(Z185="Team Fuglset",'Tellere og summer'!$A$77,IF(Z185="Istad Strikers",'Tellere og summer'!$A$87,IF(Z185="Ytre Bowlinglag",'Tellere og summer'!$A$97,"NA"))))))))))</f>
        <v>Steinar Småge</v>
      </c>
      <c r="Z192" s="8">
        <v>153</v>
      </c>
      <c r="AA192" s="19">
        <v>172</v>
      </c>
      <c r="AB192" s="8">
        <v>161</v>
      </c>
      <c r="AC192" s="10">
        <f t="shared" si="108"/>
        <v>486</v>
      </c>
      <c r="AD192" s="27"/>
      <c r="AE192" s="47">
        <f>IF(AF185="Normo Slipestasjon",'Tellere og summer'!$A$7,IF(AF185="Glamox",'Tellere og summer'!$A$17,IF(AF185="Molde Kommune",'Tellere og summer'!$A$27,IF(AF185="Rørlegger 1",'Tellere og summer'!$A$37,IF(AF185="TietoEVRY",'Tellere og summer'!$A$47,IF(AF185="Danielsen å i",'Tellere og summer'!$A$57,IF(AF185="Panorama Turkeys",'Tellere og summer'!$A$67,IF(AF185="Team Fuglset",'Tellere og summer'!$A$77,IF(AF185="Istad Strikers",'Tellere og summer'!$A$87,IF(AF185="Ytre Bowlinglag",'Tellere og summer'!$A$97,"NA"))))))))))</f>
        <v>0</v>
      </c>
      <c r="AF192" s="8"/>
      <c r="AG192" s="19"/>
      <c r="AH192" s="8"/>
      <c r="AI192" s="10">
        <f t="shared" si="109"/>
        <v>0</v>
      </c>
      <c r="AJ192" s="40"/>
      <c r="AK192" s="47" t="str">
        <f>IF(AL185="Normo Slipestasjon",'Tellere og summer'!$A$7,IF(AL185="Glamox",'Tellere og summer'!$A$17,IF(AL185="Molde Kommune",'Tellere og summer'!$A$27,IF(AL185="Rørlegger 1",'Tellere og summer'!$A$37,IF(AL185="TietoEVRY",'Tellere og summer'!$A$47,IF(AL185="Danielsen å i",'Tellere og summer'!$A$57,IF(AL185="Panorama Turkeys",'Tellere og summer'!$A$67,IF(AL185="Team Fuglset",'Tellere og summer'!$A$77,IF(AL185="Istad Strikers",'Tellere og summer'!$A$87,IF(AL185="Ytre Bowlinglag",'Tellere og summer'!$A$97,"NA"))))))))))</f>
        <v>Frode Lothe</v>
      </c>
      <c r="AL192" s="8"/>
      <c r="AM192" s="19"/>
      <c r="AN192" s="8"/>
      <c r="AO192" s="10">
        <f t="shared" si="110"/>
        <v>0</v>
      </c>
      <c r="AP192" s="27"/>
      <c r="AQ192" s="47" t="str">
        <f>IF(AR185="Normo Slipestasjon",'Tellere og summer'!$A$7,IF(AR185="Glamox",'Tellere og summer'!$A$17,IF(AR185="Molde Kommune",'Tellere og summer'!$A$27,IF(AR185="Rørlegger 1",'Tellere og summer'!$A$37,IF(AR185="TietoEVRY",'Tellere og summer'!$A$47,IF(AR185="Danielsen å i",'Tellere og summer'!$A$57,IF(AR185="Panorama Turkeys",'Tellere og summer'!$A$67,IF(AR185="Team Fuglset",'Tellere og summer'!$A$77,IF(AR185="Istad Strikers",'Tellere og summer'!$A$87,IF(AR185="Ytre Bowlinglag",'Tellere og summer'!$A$97,"NA"))))))))))</f>
        <v>Pål Aslaksen</v>
      </c>
      <c r="AR192" s="8"/>
      <c r="AS192" s="19"/>
      <c r="AT192" s="8"/>
      <c r="AU192" s="10">
        <f t="shared" si="111"/>
        <v>0</v>
      </c>
      <c r="AV192" s="40"/>
      <c r="AW192" s="47" t="str">
        <f>IF(AX185="Normo Slipestasjon",'Tellere og summer'!$A$7,IF(AX185="Glamox",'Tellere og summer'!$A$17,IF(AX185="Molde Kommune",'Tellere og summer'!$A$27,IF(AX185="Rørlegger 1",'Tellere og summer'!$A$37,IF(AX185="TietoEVRY",'Tellere og summer'!$A$47,IF(AX185="Danielsen å i",'Tellere og summer'!$A$57,IF(AX185="Panorama Turkeys",'Tellere og summer'!$A$67,IF(AX185="Team Fuglset",'Tellere og summer'!$A$77,IF(AX185="Istad Strikers",'Tellere og summer'!$A$87,IF(AX185="Ytre Bowlinglag",'Tellere og summer'!$A$97,"NA"))))))))))</f>
        <v>Preben Solem</v>
      </c>
      <c r="AX192" s="8"/>
      <c r="AY192" s="19"/>
      <c r="AZ192" s="8"/>
      <c r="BA192" s="10">
        <f t="shared" si="112"/>
        <v>0</v>
      </c>
      <c r="BB192" s="27"/>
      <c r="BC192" s="47" t="str">
        <f>IF(BD185="Normo Slipestasjon",'Tellere og summer'!$A$7,IF(BD185="Glamox",'Tellere og summer'!$A$17,IF(BD185="Molde Kommune",'Tellere og summer'!$A$27,IF(BD185="Rørlegger 1",'Tellere og summer'!$A$37,IF(BD185="TietoEVRY",'Tellere og summer'!$A$47,IF(BD185="Danielsen å i",'Tellere og summer'!$A$57,IF(BD185="Panorama Turkeys",'Tellere og summer'!$A$67,IF(BD185="Team Fuglset",'Tellere og summer'!$A$77,IF(BD185="Istad Strikers",'Tellere og summer'!$A$87,IF(BD185="Ytre Bowlinglag",'Tellere og summer'!$A$97,"NA"))))))))))</f>
        <v>Niklas Sevland</v>
      </c>
      <c r="BD192" s="8">
        <v>137</v>
      </c>
      <c r="BE192" s="19">
        <v>154</v>
      </c>
      <c r="BF192" s="8">
        <v>146</v>
      </c>
      <c r="BG192" s="10">
        <f t="shared" si="113"/>
        <v>437</v>
      </c>
    </row>
    <row r="193" spans="1:59">
      <c r="A193" s="47" t="str">
        <f>IF(B185="Normo Slipestasjon",'Tellere og summer'!$A$8,IF(B185="Glamox",'Tellere og summer'!$A$18,IF(B185="Molde Kommune",'Tellere og summer'!$A$28,IF(B185="Rørlegger 1",'Tellere og summer'!$A$38,IF(B185="TietoEVRY",'Tellere og summer'!$A$48,IF(B185="Danielsen å i",'Tellere og summer'!$A$58,IF(B185="Panorama Turkeys",'Tellere og summer'!$A$68,IF(B185="Team Fuglset",'Tellere og summer'!$A$78,IF(B185="Istad Strikers",'Tellere og summer'!$A$88,IF(B185="Ytre Bowlinglag",'Tellere og summer'!$A$98,"NA"))))))))))</f>
        <v>Kjetil Oterholm</v>
      </c>
      <c r="B193" s="8"/>
      <c r="C193" s="19"/>
      <c r="D193" s="8"/>
      <c r="E193" s="10">
        <f t="shared" si="104"/>
        <v>0</v>
      </c>
      <c r="F193" s="27"/>
      <c r="G193" s="47">
        <f>IF(H185="Normo Slipestasjon",'Tellere og summer'!$A$8,IF(H185="Glamox",'Tellere og summer'!$A$18,IF(H185="Molde Kommune",'Tellere og summer'!$A$28,IF(H185="Rørlegger 1",'Tellere og summer'!$A$38,IF(H185="TietoEVRY",'Tellere og summer'!$A$48,IF(H185="Danielsen å i",'Tellere og summer'!$A$58,IF(H185="Panorama Turkeys",'Tellere og summer'!$A$68,IF(H185="Team Fuglset",'Tellere og summer'!$A$78,IF(H185="Istad Strikers",'Tellere og summer'!$A$88,IF(H185="Ytre Bowlinglag",'Tellere og summer'!$A$98,"NA"))))))))))</f>
        <v>0</v>
      </c>
      <c r="H193" s="8"/>
      <c r="I193" s="19"/>
      <c r="J193" s="9"/>
      <c r="K193" s="8">
        <f t="shared" si="105"/>
        <v>0</v>
      </c>
      <c r="L193" s="40"/>
      <c r="M193" s="47">
        <f>IF(N185="Normo Slipestasjon",'Tellere og summer'!$A$8,IF(N185="Glamox",'Tellere og summer'!$A$18,IF(N185="Molde Kommune",'Tellere og summer'!$A$28,IF(N185="Rørlegger 1",'Tellere og summer'!$A$38,IF(N185="TietoEVRY",'Tellere og summer'!$A$48,IF(N185="Danielsen å i",'Tellere og summer'!$A$58,IF(N185="Panorama Turkeys",'Tellere og summer'!$A$68,IF(N185="Team Fuglset",'Tellere og summer'!$A$78,IF(N185="Istad Strikers",'Tellere og summer'!$A$88,IF(N185="Ytre Bowlinglag",'Tellere og summer'!$A$98,"NA"))))))))))</f>
        <v>0</v>
      </c>
      <c r="N193" s="8"/>
      <c r="O193" s="19"/>
      <c r="P193" s="8"/>
      <c r="Q193" s="10">
        <f t="shared" si="106"/>
        <v>0</v>
      </c>
      <c r="R193" s="27"/>
      <c r="S193" s="47">
        <f>IF(T185="Normo Slipestasjon",'Tellere og summer'!$A$8,IF(T185="Glamox",'Tellere og summer'!$A$18,IF(T185="Molde Kommune",'Tellere og summer'!$A$28,IF(T185="Rørlegger 1",'Tellere og summer'!$A$38,IF(T185="TietoEVRY",'Tellere og summer'!$A$48,IF(T185="Danielsen å i",'Tellere og summer'!$A$58,IF(T185="Panorama Turkeys",'Tellere og summer'!$A$68,IF(T185="Team Fuglset",'Tellere og summer'!$A$78,IF(T185="Istad Strikers",'Tellere og summer'!$A$88,IF(T185="Ytre Bowlinglag",'Tellere og summer'!$A$98,"NA"))))))))))</f>
        <v>0</v>
      </c>
      <c r="T193" s="8"/>
      <c r="U193" s="19"/>
      <c r="V193" s="8"/>
      <c r="W193" s="10">
        <f t="shared" si="107"/>
        <v>0</v>
      </c>
      <c r="X193" s="40"/>
      <c r="Y193" s="47">
        <f>IF(Z185="Normo Slipestasjon",'Tellere og summer'!$A$8,IF(Z185="Glamox",'Tellere og summer'!$A$18,IF(Z185="Molde Kommune",'Tellere og summer'!$A$28,IF(Z185="Rørlegger 1",'Tellere og summer'!$A$38,IF(Z185="TietoEVRY",'Tellere og summer'!$A$48,IF(Z185="Danielsen å i",'Tellere og summer'!$A$58,IF(Z185="Panorama Turkeys",'Tellere og summer'!$A$68,IF(Z185="Team Fuglset",'Tellere og summer'!$A$78,IF(Z185="Istad Strikers",'Tellere og summer'!$A$88,IF(Z185="Ytre Bowlinglag",'Tellere og summer'!$A$98,"NA"))))))))))</f>
        <v>0</v>
      </c>
      <c r="Z193" s="8"/>
      <c r="AA193" s="19"/>
      <c r="AB193" s="8"/>
      <c r="AC193" s="10">
        <f t="shared" si="108"/>
        <v>0</v>
      </c>
      <c r="AD193" s="27"/>
      <c r="AE193" s="47">
        <f>IF(AF185="Normo Slipestasjon",'Tellere og summer'!$A$8,IF(AF185="Glamox",'Tellere og summer'!$A$18,IF(AF185="Molde Kommune",'Tellere og summer'!$A$28,IF(AF185="Rørlegger 1",'Tellere og summer'!$A$38,IF(AF185="TietoEVRY",'Tellere og summer'!$A$48,IF(AF185="Danielsen å i",'Tellere og summer'!$A$58,IF(AF185="Panorama Turkeys",'Tellere og summer'!$A$68,IF(AF185="Team Fuglset",'Tellere og summer'!$A$78,IF(AF185="Istad Strikers",'Tellere og summer'!$A$88,IF(AF185="Ytre Bowlinglag",'Tellere og summer'!$A$98,"NA"))))))))))</f>
        <v>0</v>
      </c>
      <c r="AF193" s="8"/>
      <c r="AG193" s="19"/>
      <c r="AH193" s="8"/>
      <c r="AI193" s="10">
        <f t="shared" si="109"/>
        <v>0</v>
      </c>
      <c r="AJ193" s="40"/>
      <c r="AK193" s="47" t="str">
        <f>IF(AL185="Normo Slipestasjon",'Tellere og summer'!$A$8,IF(AL185="Glamox",'Tellere og summer'!$A$18,IF(AL185="Molde Kommune",'Tellere og summer'!$A$28,IF(AL185="Rørlegger 1",'Tellere og summer'!$A$38,IF(AL185="TietoEVRY",'Tellere og summer'!$A$48,IF(AL185="Danielsen å i",'Tellere og summer'!$A$58,IF(AL185="Panorama Turkeys",'Tellere og summer'!$A$68,IF(AL185="Team Fuglset",'Tellere og summer'!$A$78,IF(AL185="Istad Strikers",'Tellere og summer'!$A$88,IF(AL185="Ytre Bowlinglag",'Tellere og summer'!$A$98,"NA"))))))))))</f>
        <v>Tonje og Joakim Risnes</v>
      </c>
      <c r="AL193" s="8"/>
      <c r="AM193" s="19"/>
      <c r="AN193" s="8"/>
      <c r="AO193" s="10">
        <f t="shared" si="110"/>
        <v>0</v>
      </c>
      <c r="AP193" s="27"/>
      <c r="AQ193" s="47" t="str">
        <f>IF(AR185="Normo Slipestasjon",'Tellere og summer'!$A$8,IF(AR185="Glamox",'Tellere og summer'!$A$18,IF(AR185="Molde Kommune",'Tellere og summer'!$A$28,IF(AR185="Rørlegger 1",'Tellere og summer'!$A$38,IF(AR185="TietoEVRY",'Tellere og summer'!$A$48,IF(AR185="Danielsen å i",'Tellere og summer'!$A$58,IF(AR185="Panorama Turkeys",'Tellere og summer'!$A$68,IF(AR185="Team Fuglset",'Tellere og summer'!$A$78,IF(AR185="Istad Strikers",'Tellere og summer'!$A$88,IF(AR185="Ytre Bowlinglag",'Tellere og summer'!$A$98,"NA"))))))))))</f>
        <v>Stian Teistholmen</v>
      </c>
      <c r="AR193" s="8"/>
      <c r="AS193" s="19"/>
      <c r="AT193" s="8"/>
      <c r="AU193" s="10">
        <f t="shared" si="111"/>
        <v>0</v>
      </c>
      <c r="AV193" s="40"/>
      <c r="AW193" s="47" t="str">
        <f>IF(AX185="Normo Slipestasjon",'Tellere og summer'!$A$8,IF(AX185="Glamox",'Tellere og summer'!$A$18,IF(AX185="Molde Kommune",'Tellere og summer'!$A$28,IF(AX185="Rørlegger 1",'Tellere og summer'!$A$38,IF(AX185="TietoEVRY",'Tellere og summer'!$A$48,IF(AX185="Danielsen å i",'Tellere og summer'!$A$58,IF(AX185="Panorama Turkeys",'Tellere og summer'!$A$68,IF(AX185="Team Fuglset",'Tellere og summer'!$A$78,IF(AX185="Istad Strikers",'Tellere og summer'!$A$88,IF(AX185="Ytre Bowlinglag",'Tellere og summer'!$A$98,"NA"))))))))))</f>
        <v>Bjørn Einar Myklebust</v>
      </c>
      <c r="AX193" s="8">
        <v>181</v>
      </c>
      <c r="AY193" s="19">
        <v>145</v>
      </c>
      <c r="AZ193" s="8">
        <v>141</v>
      </c>
      <c r="BA193" s="10">
        <f t="shared" si="112"/>
        <v>467</v>
      </c>
      <c r="BB193" s="27"/>
      <c r="BC193" s="47" t="str">
        <f>IF(BD185="Normo Slipestasjon",'Tellere og summer'!$A$8,IF(BD185="Glamox",'Tellere og summer'!$A$18,IF(BD185="Molde Kommune",'Tellere og summer'!$A$28,IF(BD185="Rørlegger 1",'Tellere og summer'!$A$38,IF(BD185="TietoEVRY",'Tellere og summer'!$A$48,IF(BD185="Danielsen å i",'Tellere og summer'!$A$58,IF(BD185="Panorama Turkeys",'Tellere og summer'!$A$68,IF(BD185="Team Fuglset",'Tellere og summer'!$A$78,IF(BD185="Istad Strikers",'Tellere og summer'!$A$88,IF(BD185="Ytre Bowlinglag",'Tellere og summer'!$A$98,"NA"))))))))))</f>
        <v>Morten Strøm</v>
      </c>
      <c r="BD193" s="8">
        <v>96</v>
      </c>
      <c r="BE193" s="19">
        <v>146</v>
      </c>
      <c r="BF193" s="8">
        <v>122</v>
      </c>
      <c r="BG193" s="10">
        <f t="shared" si="113"/>
        <v>364</v>
      </c>
    </row>
    <row r="194" spans="1:59">
      <c r="A194" s="47" t="str">
        <f>IF(B185="Normo Slipestasjon",'Tellere og summer'!$A$9,IF(B185="Glamox",'Tellere og summer'!$A$19,IF(B185="Molde Kommune",'Tellere og summer'!$A$29,IF(B185="Rørlegger 1",'Tellere og summer'!$A$39,IF(B185="TietoEVRY",'Tellere og summer'!$A$49,IF(B185="Danielsen å i",'Tellere og summer'!$A$59,IF(B185="Panorama Turkeys",'Tellere og summer'!$A$69,IF(B185="Team Fuglset",'Tellere og summer'!$A$79,IF(B185="Istad Strikers",'Tellere og summer'!$A$89,IF(B185="Ytre Bowlinglag",'Tellere og summer'!$A$99,"NA"))))))))))</f>
        <v>Mohammed Abdalgoder</v>
      </c>
      <c r="B194" s="8"/>
      <c r="C194" s="19"/>
      <c r="D194" s="8"/>
      <c r="E194" s="10">
        <f t="shared" si="104"/>
        <v>0</v>
      </c>
      <c r="F194" s="27"/>
      <c r="G194" s="47">
        <f>IF(H185="Normo Slipestasjon",'Tellere og summer'!$A$9,IF(H185="Glamox",'Tellere og summer'!$A$19,IF(H185="Molde Kommune",'Tellere og summer'!$A$29,IF(H185="Rørlegger 1",'Tellere og summer'!$A$39,IF(H185="TietoEVRY",'Tellere og summer'!$A$49,IF(H185="Danielsen å i",'Tellere og summer'!$A$59,IF(H185="Panorama Turkeys",'Tellere og summer'!$A$69,IF(H185="Team Fuglset",'Tellere og summer'!$A$79,IF(H185="Istad Strikers",'Tellere og summer'!$A$89,IF(H185="Ytre Bowlinglag",'Tellere og summer'!$A$99,"NA"))))))))))</f>
        <v>0</v>
      </c>
      <c r="H194" s="8"/>
      <c r="I194" s="19"/>
      <c r="J194" s="9"/>
      <c r="K194" s="8">
        <f t="shared" si="105"/>
        <v>0</v>
      </c>
      <c r="L194" s="40"/>
      <c r="M194" s="47">
        <f>IF(N185="Normo Slipestasjon",'Tellere og summer'!$A$9,IF(N185="Glamox",'Tellere og summer'!$A$19,IF(N185="Molde Kommune",'Tellere og summer'!$A$29,IF(N185="Rørlegger 1",'Tellere og summer'!$A$39,IF(N185="TietoEVRY",'Tellere og summer'!$A$49,IF(N185="Danielsen å i",'Tellere og summer'!$A$59,IF(N185="Panorama Turkeys",'Tellere og summer'!$A$69,IF(N185="Team Fuglset",'Tellere og summer'!$A$79,IF(N185="Istad Strikers",'Tellere og summer'!$A$89,IF(N185="Ytre Bowlinglag",'Tellere og summer'!$A$99,"NA"))))))))))</f>
        <v>0</v>
      </c>
      <c r="N194" s="8"/>
      <c r="O194" s="19"/>
      <c r="P194" s="8"/>
      <c r="Q194" s="10">
        <f t="shared" si="106"/>
        <v>0</v>
      </c>
      <c r="R194" s="27"/>
      <c r="S194" s="47">
        <f>IF(T185="Normo Slipestasjon",'Tellere og summer'!$A$9,IF(T185="Glamox",'Tellere og summer'!$A$19,IF(T185="Molde Kommune",'Tellere og summer'!$A$29,IF(T185="Rørlegger 1",'Tellere og summer'!$A$39,IF(T185="TietoEVRY",'Tellere og summer'!$A$49,IF(T185="Danielsen å i",'Tellere og summer'!$A$59,IF(T185="Panorama Turkeys",'Tellere og summer'!$A$69,IF(T185="Team Fuglset",'Tellere og summer'!$A$79,IF(T185="Istad Strikers",'Tellere og summer'!$A$89,IF(T185="Ytre Bowlinglag",'Tellere og summer'!$A$99,"NA"))))))))))</f>
        <v>0</v>
      </c>
      <c r="T194" s="8"/>
      <c r="U194" s="19"/>
      <c r="V194" s="8"/>
      <c r="W194" s="10">
        <f t="shared" si="107"/>
        <v>0</v>
      </c>
      <c r="X194" s="40"/>
      <c r="Y194" s="47">
        <f>IF(Z185="Normo Slipestasjon",'Tellere og summer'!$A$9,IF(Z185="Glamox",'Tellere og summer'!$A$19,IF(Z185="Molde Kommune",'Tellere og summer'!$A$29,IF(Z185="Rørlegger 1",'Tellere og summer'!$A$39,IF(Z185="TietoEVRY",'Tellere og summer'!$A$49,IF(Z185="Danielsen å i",'Tellere og summer'!$A$59,IF(Z185="Panorama Turkeys",'Tellere og summer'!$A$69,IF(Z185="Team Fuglset",'Tellere og summer'!$A$79,IF(Z185="Istad Strikers",'Tellere og summer'!$A$89,IF(Z185="Ytre Bowlinglag",'Tellere og summer'!$A$99,"NA"))))))))))</f>
        <v>0</v>
      </c>
      <c r="Z194" s="8"/>
      <c r="AA194" s="19"/>
      <c r="AB194" s="8"/>
      <c r="AC194" s="10">
        <f t="shared" si="108"/>
        <v>0</v>
      </c>
      <c r="AD194" s="27"/>
      <c r="AE194" s="47">
        <f>IF(AF185="Normo Slipestasjon",'Tellere og summer'!$A$9,IF(AF185="Glamox",'Tellere og summer'!$A$19,IF(AF185="Molde Kommune",'Tellere og summer'!$A$29,IF(AF185="Rørlegger 1",'Tellere og summer'!$A$39,IF(AF185="TietoEVRY",'Tellere og summer'!$A$49,IF(AF185="Danielsen å i",'Tellere og summer'!$A$59,IF(AF185="Panorama Turkeys",'Tellere og summer'!$A$69,IF(AF185="Team Fuglset",'Tellere og summer'!$A$79,IF(AF185="Istad Strikers",'Tellere og summer'!$A$89,IF(AF185="Ytre Bowlinglag",'Tellere og summer'!$A$99,"NA"))))))))))</f>
        <v>0</v>
      </c>
      <c r="AF194" s="8"/>
      <c r="AG194" s="19"/>
      <c r="AH194" s="8"/>
      <c r="AI194" s="10">
        <f t="shared" si="109"/>
        <v>0</v>
      </c>
      <c r="AJ194" s="40"/>
      <c r="AK194" s="47" t="str">
        <f>IF(AL185="Normo Slipestasjon",'Tellere og summer'!$A$9,IF(AL185="Glamox",'Tellere og summer'!$A$19,IF(AL185="Molde Kommune",'Tellere og summer'!$A$29,IF(AL185="Rørlegger 1",'Tellere og summer'!$A$39,IF(AL185="TietoEVRY",'Tellere og summer'!$A$49,IF(AL185="Danielsen å i",'Tellere og summer'!$A$59,IF(AL185="Panorama Turkeys",'Tellere og summer'!$A$69,IF(AL185="Team Fuglset",'Tellere og summer'!$A$79,IF(AL185="Istad Strikers",'Tellere og summer'!$A$89,IF(AL185="Ytre Bowlinglag",'Tellere og summer'!$A$99,"NA"))))))))))</f>
        <v>Cato Holen og Mats Larsen</v>
      </c>
      <c r="AL194" s="8">
        <v>106</v>
      </c>
      <c r="AM194" s="19">
        <v>134</v>
      </c>
      <c r="AN194" s="8">
        <v>126</v>
      </c>
      <c r="AO194" s="10">
        <f t="shared" si="110"/>
        <v>366</v>
      </c>
      <c r="AP194" s="27"/>
      <c r="AQ194" s="47" t="str">
        <f>IF(AR185="Normo Slipestasjon",'Tellere og summer'!$A$9,IF(AR185="Glamox",'Tellere og summer'!$A$19,IF(AR185="Molde Kommune",'Tellere og summer'!$A$29,IF(AR185="Rørlegger 1",'Tellere og summer'!$A$39,IF(AR185="TietoEVRY",'Tellere og summer'!$A$49,IF(AR185="Danielsen å i",'Tellere og summer'!$A$59,IF(AR185="Panorama Turkeys",'Tellere og summer'!$A$69,IF(AR185="Team Fuglset",'Tellere og summer'!$A$79,IF(AR185="Istad Strikers",'Tellere og summer'!$A$89,IF(AR185="Ytre Bowlinglag",'Tellere og summer'!$A$99,"NA"))))))))))</f>
        <v>For mange spillere</v>
      </c>
      <c r="AR194" s="8"/>
      <c r="AS194" s="19"/>
      <c r="AT194" s="8"/>
      <c r="AU194" s="10">
        <f t="shared" si="111"/>
        <v>0</v>
      </c>
      <c r="AV194" s="40"/>
      <c r="AW194" s="47">
        <f>IF(AX185="Normo Slipestasjon",'Tellere og summer'!$A$9,IF(AX185="Glamox",'Tellere og summer'!$A$19,IF(AX185="Molde Kommune",'Tellere og summer'!$A$29,IF(AX185="Rørlegger 1",'Tellere og summer'!$A$39,IF(AX185="TietoEVRY",'Tellere og summer'!$A$49,IF(AX185="Danielsen å i",'Tellere og summer'!$A$59,IF(AX185="Panorama Turkeys",'Tellere og summer'!$A$69,IF(AX185="Team Fuglset",'Tellere og summer'!$A$79,IF(AX185="Istad Strikers",'Tellere og summer'!$A$89,IF(AX185="Ytre Bowlinglag",'Tellere og summer'!$A$99,"NA"))))))))))</f>
        <v>0</v>
      </c>
      <c r="AX194" s="8"/>
      <c r="AY194" s="19"/>
      <c r="AZ194" s="8"/>
      <c r="BA194" s="10">
        <f t="shared" si="112"/>
        <v>0</v>
      </c>
      <c r="BB194" s="27"/>
      <c r="BC194" s="47" t="str">
        <f>IF(BD185="Normo Slipestasjon",'Tellere og summer'!$A$9,IF(BD185="Glamox",'Tellere og summer'!$A$19,IF(BD185="Molde Kommune",'Tellere og summer'!$A$29,IF(BD185="Rørlegger 1",'Tellere og summer'!$A$39,IF(BD185="TietoEVRY",'Tellere og summer'!$A$49,IF(BD185="Danielsen å i",'Tellere og summer'!$A$59,IF(BD185="Panorama Turkeys",'Tellere og summer'!$A$69,IF(BD185="Team Fuglset",'Tellere og summer'!$A$79,IF(BD185="Istad Strikers",'Tellere og summer'!$A$89,IF(BD185="Ytre Bowlinglag",'Tellere og summer'!$A$99,"NA"))))))))))</f>
        <v>Simen K. Roaldsøy</v>
      </c>
      <c r="BD194" s="8"/>
      <c r="BE194" s="19"/>
      <c r="BF194" s="8"/>
      <c r="BG194" s="10">
        <f t="shared" si="113"/>
        <v>0</v>
      </c>
    </row>
    <row r="195" spans="1:59" ht="22" thickBot="1">
      <c r="A195" s="23" t="s">
        <v>9</v>
      </c>
      <c r="B195" s="11">
        <f>HCP!$K$10</f>
        <v>108</v>
      </c>
      <c r="C195" s="11">
        <f>HCP!$K$10</f>
        <v>108</v>
      </c>
      <c r="D195" s="11">
        <f>HCP!$K$10</f>
        <v>108</v>
      </c>
      <c r="E195" s="13">
        <f t="shared" si="104"/>
        <v>324</v>
      </c>
      <c r="F195" s="27"/>
      <c r="G195" s="23" t="s">
        <v>9</v>
      </c>
      <c r="H195" s="11">
        <f>HCP!$K$2</f>
        <v>120</v>
      </c>
      <c r="I195" s="11">
        <f>HCP!$K$2</f>
        <v>120</v>
      </c>
      <c r="J195" s="12">
        <f>HCP!$K$2</f>
        <v>120</v>
      </c>
      <c r="K195" s="11">
        <f t="shared" ref="K195" si="114">SUM(H195:J195)</f>
        <v>360</v>
      </c>
      <c r="L195" s="40"/>
      <c r="M195" s="23" t="s">
        <v>9</v>
      </c>
      <c r="N195" s="11">
        <f>HCP!$K$6</f>
        <v>99</v>
      </c>
      <c r="O195" s="11">
        <f>HCP!$K$6</f>
        <v>99</v>
      </c>
      <c r="P195" s="11">
        <f>HCP!$K$6</f>
        <v>99</v>
      </c>
      <c r="Q195" s="13">
        <f t="shared" si="106"/>
        <v>297</v>
      </c>
      <c r="R195" s="27"/>
      <c r="S195" s="23" t="s">
        <v>9</v>
      </c>
      <c r="T195" s="11">
        <f>HCP!$K$4</f>
        <v>0</v>
      </c>
      <c r="U195" s="11">
        <f>HCP!$K$4</f>
        <v>0</v>
      </c>
      <c r="V195" s="11">
        <f>HCP!$K$4</f>
        <v>0</v>
      </c>
      <c r="W195" s="13">
        <f t="shared" si="107"/>
        <v>0</v>
      </c>
      <c r="X195" s="40"/>
      <c r="Y195" s="23" t="s">
        <v>9</v>
      </c>
      <c r="Z195" s="11">
        <f>HCP!$K$20</f>
        <v>72</v>
      </c>
      <c r="AA195" s="11">
        <f>HCP!$K$20</f>
        <v>72</v>
      </c>
      <c r="AB195" s="11">
        <f>HCP!$K$20</f>
        <v>72</v>
      </c>
      <c r="AC195" s="13">
        <f t="shared" si="108"/>
        <v>216</v>
      </c>
      <c r="AD195" s="27"/>
      <c r="AE195" s="23" t="s">
        <v>9</v>
      </c>
      <c r="AF195" s="11">
        <f>HCP!$K$12</f>
        <v>9</v>
      </c>
      <c r="AG195" s="11">
        <f>HCP!$K$12</f>
        <v>9</v>
      </c>
      <c r="AH195" s="11">
        <f>HCP!$K$12</f>
        <v>9</v>
      </c>
      <c r="AI195" s="13">
        <f t="shared" si="109"/>
        <v>27</v>
      </c>
      <c r="AJ195" s="40"/>
      <c r="AK195" s="23" t="s">
        <v>9</v>
      </c>
      <c r="AL195" s="11">
        <f>HCP!$F$18</f>
        <v>135</v>
      </c>
      <c r="AM195" s="11">
        <f>HCP!$F$18</f>
        <v>135</v>
      </c>
      <c r="AN195" s="11">
        <f>HCP!$F$18</f>
        <v>135</v>
      </c>
      <c r="AO195" s="13">
        <f t="shared" si="110"/>
        <v>405</v>
      </c>
      <c r="AP195" s="27"/>
      <c r="AQ195" s="23" t="s">
        <v>9</v>
      </c>
      <c r="AR195" s="11">
        <f>HCP!$K$8</f>
        <v>102</v>
      </c>
      <c r="AS195" s="11">
        <f>HCP!$K$8</f>
        <v>102</v>
      </c>
      <c r="AT195" s="11">
        <f>HCP!$K$8</f>
        <v>102</v>
      </c>
      <c r="AU195" s="13">
        <f t="shared" si="111"/>
        <v>306</v>
      </c>
      <c r="AV195" s="40"/>
      <c r="AW195" s="23" t="s">
        <v>9</v>
      </c>
      <c r="AX195" s="11">
        <f>HCP!$K$16</f>
        <v>66</v>
      </c>
      <c r="AY195" s="11">
        <f>HCP!$K$16</f>
        <v>66</v>
      </c>
      <c r="AZ195" s="11">
        <f>HCP!$K$16</f>
        <v>66</v>
      </c>
      <c r="BA195" s="13">
        <f t="shared" si="112"/>
        <v>198</v>
      </c>
      <c r="BB195" s="27"/>
      <c r="BC195" s="23" t="s">
        <v>9</v>
      </c>
      <c r="BD195" s="11">
        <f>HCP!$K$14</f>
        <v>90</v>
      </c>
      <c r="BE195" s="11">
        <f>HCP!$K$14</f>
        <v>90</v>
      </c>
      <c r="BF195" s="11">
        <f>HCP!$K$14</f>
        <v>90</v>
      </c>
      <c r="BG195" s="13">
        <f t="shared" si="113"/>
        <v>270</v>
      </c>
    </row>
    <row r="196" spans="1:59" ht="16" thickBot="1">
      <c r="A196" s="45" t="s">
        <v>7</v>
      </c>
      <c r="B196" s="14">
        <f>SUM(B188:B195)</f>
        <v>108</v>
      </c>
      <c r="C196" s="14">
        <f>SUM(C188:C195)</f>
        <v>108</v>
      </c>
      <c r="D196" s="14">
        <f>SUM(D188:D195)</f>
        <v>108</v>
      </c>
      <c r="E196" s="14">
        <f>SUM(B196:D196)</f>
        <v>324</v>
      </c>
      <c r="F196" s="27"/>
      <c r="G196" s="27"/>
      <c r="H196" s="14">
        <f>SUM(H188:H195)</f>
        <v>120</v>
      </c>
      <c r="I196" s="14">
        <f>SUM(I188:I195)</f>
        <v>120</v>
      </c>
      <c r="J196" s="14">
        <f>SUM(J188:J195)</f>
        <v>120</v>
      </c>
      <c r="K196" s="14">
        <f>SUM(H196:J196)</f>
        <v>360</v>
      </c>
      <c r="L196" s="40"/>
      <c r="M196" s="36"/>
      <c r="N196" s="14">
        <f>SUM(N188:N195)</f>
        <v>554</v>
      </c>
      <c r="O196" s="14">
        <f>SUM(O188:O195)</f>
        <v>461</v>
      </c>
      <c r="P196" s="14">
        <f>SUM(P188:P195)</f>
        <v>543</v>
      </c>
      <c r="Q196" s="14">
        <f>SUM(N196:P196)</f>
        <v>1558</v>
      </c>
      <c r="R196" s="27"/>
      <c r="S196" s="27"/>
      <c r="T196" s="14">
        <f>SUM(T188:T195)</f>
        <v>541</v>
      </c>
      <c r="U196" s="14">
        <f>SUM(U188:U195)</f>
        <v>549</v>
      </c>
      <c r="V196" s="14">
        <f>SUM(V188:V195)</f>
        <v>499</v>
      </c>
      <c r="W196" s="14">
        <f>SUM(T196:V196)</f>
        <v>1589</v>
      </c>
      <c r="X196" s="40"/>
      <c r="Y196" s="36"/>
      <c r="Z196" s="14">
        <f>SUM(Z188:Z195)</f>
        <v>516</v>
      </c>
      <c r="AA196" s="14">
        <f>SUM(AA188:AA195)</f>
        <v>597</v>
      </c>
      <c r="AB196" s="14">
        <f>SUM(AB188:AB195)</f>
        <v>588</v>
      </c>
      <c r="AC196" s="14">
        <f>SUM(Z196:AB196)</f>
        <v>1701</v>
      </c>
      <c r="AD196" s="27"/>
      <c r="AE196" s="27"/>
      <c r="AF196" s="14">
        <f>SUM(AF188:AF195)</f>
        <v>518</v>
      </c>
      <c r="AG196" s="14">
        <f>SUM(AG188:AG195)</f>
        <v>543</v>
      </c>
      <c r="AH196" s="14">
        <f>SUM(AH188:AH195)</f>
        <v>470</v>
      </c>
      <c r="AI196" s="14">
        <f>SUM(AF196:AH196)</f>
        <v>1531</v>
      </c>
      <c r="AJ196" s="40"/>
      <c r="AK196" s="36"/>
      <c r="AL196" s="14">
        <f>SUM(AL188:AL195)</f>
        <v>467</v>
      </c>
      <c r="AM196" s="14">
        <f>SUM(AM188:AM195)</f>
        <v>458</v>
      </c>
      <c r="AN196" s="14">
        <f>SUM(AN188:AN195)</f>
        <v>506</v>
      </c>
      <c r="AO196" s="14">
        <f>SUM(AL196:AN196)</f>
        <v>1431</v>
      </c>
      <c r="AP196" s="27"/>
      <c r="AQ196" s="27"/>
      <c r="AR196" s="14">
        <f>SUM(AR188:AR195)</f>
        <v>536</v>
      </c>
      <c r="AS196" s="14">
        <f>SUM(AS188:AS195)</f>
        <v>504</v>
      </c>
      <c r="AT196" s="14">
        <f>SUM(AT188:AT195)</f>
        <v>474</v>
      </c>
      <c r="AU196" s="14">
        <f>SUM(AR196:AT196)</f>
        <v>1514</v>
      </c>
      <c r="AV196" s="40"/>
      <c r="AW196" s="36"/>
      <c r="AX196" s="14">
        <f>SUM(AX188:AX195)</f>
        <v>484</v>
      </c>
      <c r="AY196" s="14">
        <f>SUM(AY188:AY195)</f>
        <v>527</v>
      </c>
      <c r="AZ196" s="14">
        <f>SUM(AZ188:AZ195)</f>
        <v>551</v>
      </c>
      <c r="BA196" s="14">
        <f>SUM(AX196:AZ196)</f>
        <v>1562</v>
      </c>
      <c r="BB196" s="27"/>
      <c r="BC196" s="27"/>
      <c r="BD196" s="14">
        <f>SUM(BD188:BD195)</f>
        <v>323</v>
      </c>
      <c r="BE196" s="14">
        <f>SUM(BE188:BE195)</f>
        <v>535</v>
      </c>
      <c r="BF196" s="14">
        <f>SUM(BF188:BF195)</f>
        <v>597</v>
      </c>
      <c r="BG196" s="14">
        <f>SUM(BD196:BF196)</f>
        <v>1455</v>
      </c>
    </row>
    <row r="197" spans="1:59" s="25" customFormat="1" ht="16" thickBot="1">
      <c r="A197" s="45" t="s">
        <v>77</v>
      </c>
      <c r="B197" s="214" t="str">
        <f>IF(E196-E195=0,"0",IF(B196&gt;H196,1,IF(B196=H196,"0,5",0)))</f>
        <v>0</v>
      </c>
      <c r="C197" s="214" t="str">
        <f>IF(E196-E195=0,"0",IF(C196&gt;I196,1,IF(C196=I196,"0,5",0)))</f>
        <v>0</v>
      </c>
      <c r="D197" s="214" t="str">
        <f>IF(E196-E195=0,"0",IF(D196&gt;J196,1,IF(D196=J196,"0,5",0)))</f>
        <v>0</v>
      </c>
      <c r="E197" s="214" t="str">
        <f>IF(E196-E195=0,"0",IF(E196&gt;K196,1,IF(E196=K196,"0,5",0)))</f>
        <v>0</v>
      </c>
      <c r="F197" s="27"/>
      <c r="G197" s="27"/>
      <c r="H197" s="214" t="str">
        <f>IF(K196-K195=0,"0",IF(H196&gt;B196,1,IF(H196=B196,"0,5",0)))</f>
        <v>0</v>
      </c>
      <c r="I197" s="214" t="str">
        <f>IF(K196-K195=0,"0",IF(I196&gt;C196,1,IF(I196=C196,"0,5",0)))</f>
        <v>0</v>
      </c>
      <c r="J197" s="214" t="str">
        <f>IF(K196-K195=0,"0",IF(J196&gt;D196,1,IF(J196=D196,"0,5",0)))</f>
        <v>0</v>
      </c>
      <c r="K197" s="214" t="str">
        <f>IF(K196-K195=0,"0",IF(K196&gt;E196,1,IF(K196=E196,"0,5",0)))</f>
        <v>0</v>
      </c>
      <c r="L197" s="40"/>
      <c r="M197" s="36"/>
      <c r="N197" s="214">
        <f>IF(Q196-Q195=0,"0",IF(N196&gt;T196,1,IF(N196=T196,"0,5",0)))</f>
        <v>1</v>
      </c>
      <c r="O197" s="214">
        <f>IF(Q196-Q195=0,"0",IF(O196&gt;U196,1,IF(O196=U196,"0,5",0)))</f>
        <v>0</v>
      </c>
      <c r="P197" s="214">
        <f>IF(Q196-Q195=0,"0",IF(P196&gt;V196,1,IF(P196=V196,"0,5",0)))</f>
        <v>1</v>
      </c>
      <c r="Q197" s="214">
        <f>IF(Q196-Q195=0,"0",IF(Q196&gt;W196,1,IF(Q196=W196,"0,5",0)))</f>
        <v>0</v>
      </c>
      <c r="R197" s="27"/>
      <c r="S197" s="27"/>
      <c r="T197" s="214">
        <f>IF(W196-W195=0,"0",IF(T196&gt;N196,1,IF(T196=N196,"0,5",0)))</f>
        <v>0</v>
      </c>
      <c r="U197" s="214">
        <f>IF(W196-W195=0,"0",IF(U196&gt;O196,1,IF(U196=O196,"0,5",0)))</f>
        <v>1</v>
      </c>
      <c r="V197" s="214">
        <f>IF(W196-W195=0,"0",IF(V196&gt;P196,1,IF(V196=P196,"0,5",0)))</f>
        <v>0</v>
      </c>
      <c r="W197" s="214">
        <f>IF(W196-W195=0,"0",IF(W196&gt;Q196,1,IF(W196=Q196,"0,5",0)))</f>
        <v>1</v>
      </c>
      <c r="X197" s="40"/>
      <c r="Y197" s="36"/>
      <c r="Z197" s="214">
        <f>IF(AC196-AC195=0,"0",IF(Z196&gt;AF196,1,IF(Z196=AF196,"0,5",0)))</f>
        <v>0</v>
      </c>
      <c r="AA197" s="214">
        <f>IF(AC196-AC195=0,"0",IF(AA196&gt;AG196,1,IF(AA196=AG196,"0,5",0)))</f>
        <v>1</v>
      </c>
      <c r="AB197" s="214">
        <f>IF(AC196-AC195=0,"0",IF(AB196&gt;AH196,1,IF(AB196=AH196,"0,5",0)))</f>
        <v>1</v>
      </c>
      <c r="AC197" s="214">
        <f>IF(AC196-AC195=0,"0",IF(AC196&gt;AI196,1,IF(AC196=AI196,"0,5",0)))</f>
        <v>1</v>
      </c>
      <c r="AD197" s="27"/>
      <c r="AE197" s="27"/>
      <c r="AF197" s="214">
        <f>IF(AI196-AI195=0,"0",IF(AF196&gt;Z196,1,IF(AF196=Z196,"0,5",0)))</f>
        <v>1</v>
      </c>
      <c r="AG197" s="214">
        <f>IF(AI196-AI195=0,"0",IF(AG196&gt;AA196,1,IF(AG196=AA196,"0,5",0)))</f>
        <v>0</v>
      </c>
      <c r="AH197" s="214">
        <f>IF(AI196-AI195=0,"0",IF(AH196&gt;AB196,1,IF(AH196=AB196,"0,5",0)))</f>
        <v>0</v>
      </c>
      <c r="AI197" s="214">
        <f>IF(AI196-AI195=0,"0",IF(AI196&gt;AC196,1,IF(AI196=AC196,"0,5",0)))</f>
        <v>0</v>
      </c>
      <c r="AJ197" s="40"/>
      <c r="AK197" s="36"/>
      <c r="AL197" s="214">
        <f>IF(AO196-AO195=0,"0",IF(AL196&gt;AR196,1,IF(AL196=AR196,"0,5",0)))</f>
        <v>0</v>
      </c>
      <c r="AM197" s="214">
        <f>IF(AO196-AO195=0,"0",IF(AM196&gt;AS196,1,IF(AM196=AS196,"0,5",0)))</f>
        <v>0</v>
      </c>
      <c r="AN197" s="214">
        <f>IF(AO196-AO195=0,"0",IF(AN196&gt;AT196,1,IF(AN196=AT196,"0,5",0)))</f>
        <v>1</v>
      </c>
      <c r="AO197" s="214">
        <f>IF(AO196-AO195=0,"0",IF(AO196&gt;AU196,1,IF(AO196=AU196,"0,5",0)))</f>
        <v>0</v>
      </c>
      <c r="AP197" s="27"/>
      <c r="AQ197" s="27"/>
      <c r="AR197" s="214">
        <f>IF(AU196-AU195=0,"0",IF(AR196&gt;AL196,1,IF(AR196=AL196,"0,5",0)))</f>
        <v>1</v>
      </c>
      <c r="AS197" s="214">
        <f>IF(AU196-AU195=0,"0",IF(AS196&gt;AM196,1,IF(AS196=AM196,"0,5",0)))</f>
        <v>1</v>
      </c>
      <c r="AT197" s="214">
        <f>IF(AU196-AU195=0,"0",IF(AT196&gt;AN196,1,IF(AT196=AN196,"0,5",0)))</f>
        <v>0</v>
      </c>
      <c r="AU197" s="214">
        <f>IF(AU196-AU195=0,"0",IF(AU196&gt;AO196,1,IF(AU196=AO196,"0,5",0)))</f>
        <v>1</v>
      </c>
      <c r="AV197" s="40"/>
      <c r="AW197" s="36"/>
      <c r="AX197" s="214">
        <f>IF(BA196-BA195=0,"0",IF(AX196&gt;BD196,1,IF(AX196=BD196,"0,5",0)))</f>
        <v>1</v>
      </c>
      <c r="AY197" s="214">
        <f>IF(BA196-BA195=0,"0",IF(AY196&gt;BE196,1,IF(AY196=BE196,"0,5",0)))</f>
        <v>0</v>
      </c>
      <c r="AZ197" s="214">
        <f>IF(BA196-BA195=0,"0",IF(AZ196&gt;BF196,1,IF(AZ196=BF196,"0,5",0)))</f>
        <v>0</v>
      </c>
      <c r="BA197" s="214">
        <f>IF(BA196-BA195=0,"0",IF(BA196&gt;BG196,1,IF(BA196=BG196,"0,5",0)))</f>
        <v>1</v>
      </c>
      <c r="BB197" s="27"/>
      <c r="BC197" s="27"/>
      <c r="BD197" s="214">
        <f>IF(BG196-BG195=0,"0",IF(BD196&gt;AX196,1,IF(BD196=AX196,"0,5",0)))</f>
        <v>0</v>
      </c>
      <c r="BE197" s="214">
        <f>IF(BG196-BG195=0,"0",IF(BE196&gt;AY196,1,IF(BE196=AY196,"0,5",0)))</f>
        <v>1</v>
      </c>
      <c r="BF197" s="214">
        <f>IF(BG196-BG195=0,"0",IF(BF196&gt;AZ196,1,IF(BF196=AZ196,"0,5",0)))</f>
        <v>1</v>
      </c>
      <c r="BG197" s="214">
        <f>IF(BG196-BG195=0,"0",IF(BG196&gt;BA196,1,IF(BG196=BA196,"0,5",0)))</f>
        <v>0</v>
      </c>
    </row>
    <row r="198" spans="1:59" s="25" customFormat="1" ht="21" thickBot="1">
      <c r="A198" s="15"/>
      <c r="B198" s="37"/>
      <c r="C198" s="37"/>
      <c r="D198" s="16" t="s">
        <v>10</v>
      </c>
      <c r="E198" s="46">
        <f>B197+C197+D197+E197</f>
        <v>0</v>
      </c>
      <c r="F198" s="37"/>
      <c r="G198" s="37"/>
      <c r="H198" s="37"/>
      <c r="I198" s="37"/>
      <c r="J198" s="16" t="s">
        <v>10</v>
      </c>
      <c r="K198" s="46">
        <f>H197+I197+J197+K197</f>
        <v>0</v>
      </c>
      <c r="L198" s="41"/>
      <c r="M198" s="15"/>
      <c r="N198" s="37"/>
      <c r="O198" s="37"/>
      <c r="P198" s="16" t="s">
        <v>10</v>
      </c>
      <c r="Q198" s="46">
        <f>N197+O197+P197+Q197</f>
        <v>2</v>
      </c>
      <c r="R198" s="37"/>
      <c r="S198" s="37"/>
      <c r="T198" s="37"/>
      <c r="U198" s="37"/>
      <c r="V198" s="16" t="s">
        <v>10</v>
      </c>
      <c r="W198" s="46">
        <f>T197+U197+V197+W197</f>
        <v>2</v>
      </c>
      <c r="X198" s="41"/>
      <c r="Y198" s="15"/>
      <c r="Z198" s="37"/>
      <c r="AA198" s="37"/>
      <c r="AB198" s="16" t="s">
        <v>10</v>
      </c>
      <c r="AC198" s="46">
        <f>Z197+AA197+AB197+AC197</f>
        <v>3</v>
      </c>
      <c r="AD198" s="37"/>
      <c r="AE198" s="37"/>
      <c r="AF198" s="37"/>
      <c r="AG198" s="37"/>
      <c r="AH198" s="16" t="s">
        <v>10</v>
      </c>
      <c r="AI198" s="46">
        <f>AF197+AG197+AH197+AI197</f>
        <v>1</v>
      </c>
      <c r="AJ198" s="41"/>
      <c r="AK198" s="15"/>
      <c r="AL198" s="37"/>
      <c r="AM198" s="37"/>
      <c r="AN198" s="16" t="s">
        <v>10</v>
      </c>
      <c r="AO198" s="46">
        <f>AL197+AM197+AN197+AO197</f>
        <v>1</v>
      </c>
      <c r="AP198" s="37"/>
      <c r="AQ198" s="37"/>
      <c r="AR198" s="37"/>
      <c r="AS198" s="37"/>
      <c r="AT198" s="16" t="s">
        <v>10</v>
      </c>
      <c r="AU198" s="46">
        <f>SUM(AR197:AU197)</f>
        <v>3</v>
      </c>
      <c r="AV198" s="41"/>
      <c r="AW198" s="15"/>
      <c r="AX198" s="37"/>
      <c r="AY198" s="37"/>
      <c r="AZ198" s="16" t="s">
        <v>10</v>
      </c>
      <c r="BA198" s="46">
        <f>AX197+AY197+AZ197+BA197</f>
        <v>2</v>
      </c>
      <c r="BB198" s="37"/>
      <c r="BC198" s="37"/>
      <c r="BD198" s="37"/>
      <c r="BE198" s="37"/>
      <c r="BF198" s="16" t="s">
        <v>10</v>
      </c>
      <c r="BG198" s="46">
        <f>BD197+BE197+BF197+BG197</f>
        <v>2</v>
      </c>
    </row>
    <row r="199" spans="1:59" s="25" customFormat="1" ht="16" thickBot="1">
      <c r="D199" s="44" t="s">
        <v>268</v>
      </c>
      <c r="E199" s="44" t="str">
        <f>IF(E196-E195=0,"IS",IF(E198&gt;K198,"S",IF(E198&lt;K198,"T",IF(E198=K198,"U","0"))))</f>
        <v>IS</v>
      </c>
      <c r="J199" s="44" t="s">
        <v>268</v>
      </c>
      <c r="K199" s="44" t="str">
        <f>IF(K196-K195=0,"IS",IF(K198&gt;E198,"S",IF(K198&lt;E198,"T",IF(K198=E198,"U","0"))))</f>
        <v>IS</v>
      </c>
      <c r="P199" s="44" t="s">
        <v>268</v>
      </c>
      <c r="Q199" s="44" t="str">
        <f>IF(Q196-Q195=0,"IS",IF(Q198&gt;W198,"S",IF(Q198&lt;W198,"T",IF(Q198=W198,"U","0"))))</f>
        <v>U</v>
      </c>
      <c r="V199" s="44" t="s">
        <v>268</v>
      </c>
      <c r="W199" s="44" t="str">
        <f>IF(W196-W195=0,"IS",IF(W198&gt;Q198,"S",IF(W198&lt;Q198,"T",IF(W198=Q198,"U","0"))))</f>
        <v>U</v>
      </c>
      <c r="AB199" s="44" t="s">
        <v>268</v>
      </c>
      <c r="AC199" s="44" t="str">
        <f>IF(AC196-AC195=0,"IS",IF(AC198&gt;AI198,"S",IF(AC198&lt;AI198,"T",IF(AC198=AI198,"U","0"))))</f>
        <v>S</v>
      </c>
      <c r="AH199" s="44" t="s">
        <v>268</v>
      </c>
      <c r="AI199" s="44" t="str">
        <f>IF(AI196-AI195=0,"IS",IF(AI198&gt;AC198,"S",IF(AI198&lt;AC198,"T",IF(AI198=AC198,"U","0"))))</f>
        <v>T</v>
      </c>
      <c r="AN199" s="44" t="s">
        <v>268</v>
      </c>
      <c r="AO199" s="44" t="str">
        <f>IF(AO196-AO195=0,"IS",IF(AO198&gt;AU198,"S",IF(AO198&lt;AU198,"T",IF(AO198=AU198,"U","0"))))</f>
        <v>T</v>
      </c>
      <c r="AT199" s="44" t="s">
        <v>268</v>
      </c>
      <c r="AU199" s="44" t="str">
        <f>IF(AU196-AU195=0,"IS",IF(AU198&gt;AO198,"S",IF(AU198&lt;AO198,"T",IF(AU198=AO198,"U","0"))))</f>
        <v>S</v>
      </c>
      <c r="AZ199" s="44" t="s">
        <v>268</v>
      </c>
      <c r="BA199" s="44" t="str">
        <f>IF(BA196-BA195=0,"IS",IF(BA198&gt;BG198,"S",IF(BA198&lt;BG198,"T",IF(BA198=BG198,"U","0"))))</f>
        <v>U</v>
      </c>
      <c r="BF199" s="44" t="s">
        <v>268</v>
      </c>
      <c r="BG199" s="44" t="str">
        <f>IF(BG196-BG195=0,"IS",IF(BG198&gt;BA198,"S",IF(BG198&lt;BA198,"T",IF(BG198=BA198,"U","0"))))</f>
        <v>U</v>
      </c>
    </row>
    <row r="200" spans="1:59" ht="16" thickBot="1"/>
    <row r="201" spans="1:59" ht="27" thickBot="1">
      <c r="A201" s="38" t="s">
        <v>145</v>
      </c>
      <c r="B201" s="39"/>
      <c r="C201" s="39"/>
      <c r="D201" s="39"/>
      <c r="E201" s="39"/>
      <c r="F201" s="39"/>
      <c r="G201" s="39"/>
      <c r="H201" s="39"/>
      <c r="I201" s="39"/>
      <c r="J201" s="39"/>
      <c r="K201" s="39"/>
      <c r="L201" s="39"/>
      <c r="M201" s="39"/>
      <c r="N201" s="39"/>
      <c r="O201" s="39"/>
      <c r="P201" s="39"/>
      <c r="Q201" s="39"/>
      <c r="R201" s="39"/>
      <c r="S201" s="39"/>
      <c r="T201" s="39"/>
      <c r="U201" s="39"/>
      <c r="V201" s="39"/>
      <c r="W201" s="39"/>
      <c r="X201" s="39"/>
      <c r="Y201" s="39"/>
      <c r="Z201" s="39"/>
      <c r="AA201" s="39"/>
      <c r="AB201" s="39"/>
      <c r="AC201" s="39"/>
      <c r="AD201" s="39"/>
      <c r="AE201" s="39"/>
      <c r="AF201" s="39"/>
      <c r="AG201" s="39"/>
      <c r="AH201" s="39"/>
      <c r="AI201" s="39"/>
      <c r="AJ201" s="39"/>
      <c r="AK201" s="39"/>
      <c r="AL201" s="39"/>
      <c r="AM201" s="39"/>
      <c r="AN201" s="39"/>
      <c r="AO201" s="39"/>
      <c r="AP201" s="39"/>
      <c r="AQ201" s="39"/>
      <c r="AR201" s="39"/>
      <c r="AS201" s="39"/>
      <c r="AT201" s="39"/>
      <c r="AU201" s="39"/>
      <c r="AV201" s="39"/>
      <c r="AW201" s="39"/>
      <c r="AX201" s="39"/>
      <c r="AY201" s="39"/>
      <c r="AZ201" s="39"/>
      <c r="BA201" s="39"/>
      <c r="BB201" s="39"/>
      <c r="BC201" s="39"/>
      <c r="BD201" s="39"/>
      <c r="BE201" s="39"/>
      <c r="BF201" s="39"/>
      <c r="BG201" s="42"/>
    </row>
    <row r="202" spans="1:59" ht="21">
      <c r="A202" s="24" t="s">
        <v>146</v>
      </c>
      <c r="B202" s="31"/>
      <c r="C202" s="31"/>
      <c r="D202" s="31"/>
      <c r="E202" s="31"/>
      <c r="F202" s="31"/>
      <c r="G202" s="31"/>
      <c r="H202" s="31"/>
      <c r="I202" s="31"/>
      <c r="J202" s="31"/>
      <c r="K202" s="32"/>
      <c r="L202" s="40"/>
      <c r="M202" s="24" t="s">
        <v>148</v>
      </c>
      <c r="N202" s="31"/>
      <c r="O202" s="31"/>
      <c r="P202" s="31"/>
      <c r="Q202" s="31"/>
      <c r="R202" s="31"/>
      <c r="S202" s="31"/>
      <c r="T202" s="31"/>
      <c r="U202" s="31"/>
      <c r="V202" s="31"/>
      <c r="W202" s="32"/>
      <c r="X202" s="40"/>
      <c r="Y202" s="24" t="s">
        <v>149</v>
      </c>
      <c r="Z202" s="31"/>
      <c r="AA202" s="31"/>
      <c r="AB202" s="31"/>
      <c r="AC202" s="31"/>
      <c r="AD202" s="31"/>
      <c r="AE202" s="31"/>
      <c r="AF202" s="31"/>
      <c r="AG202" s="31"/>
      <c r="AH202" s="31"/>
      <c r="AI202" s="32"/>
      <c r="AJ202" s="40"/>
      <c r="AK202" s="24" t="s">
        <v>150</v>
      </c>
      <c r="AL202" s="31"/>
      <c r="AM202" s="31"/>
      <c r="AN202" s="31"/>
      <c r="AO202" s="31"/>
      <c r="AP202" s="31"/>
      <c r="AQ202" s="31"/>
      <c r="AR202" s="31"/>
      <c r="AS202" s="31"/>
      <c r="AT202" s="31"/>
      <c r="AU202" s="32"/>
      <c r="AV202" s="40"/>
      <c r="AW202" s="24" t="s">
        <v>151</v>
      </c>
      <c r="AX202" s="31"/>
      <c r="AY202" s="31"/>
      <c r="AZ202" s="31"/>
      <c r="BA202" s="31"/>
      <c r="BB202" s="31"/>
      <c r="BC202" s="31"/>
      <c r="BD202" s="31"/>
      <c r="BE202" s="31"/>
      <c r="BF202" s="31"/>
      <c r="BG202" s="32"/>
    </row>
    <row r="203" spans="1:59" ht="18">
      <c r="A203" s="33" t="s">
        <v>2</v>
      </c>
      <c r="B203" s="386" t="s">
        <v>147</v>
      </c>
      <c r="C203" s="386"/>
      <c r="D203" s="27"/>
      <c r="E203" s="27"/>
      <c r="F203" s="27"/>
      <c r="G203" s="34" t="s">
        <v>13</v>
      </c>
      <c r="H203" s="386" t="s">
        <v>11</v>
      </c>
      <c r="I203" s="386"/>
      <c r="J203" s="27"/>
      <c r="K203" s="35"/>
      <c r="L203" s="40"/>
      <c r="M203" s="33" t="s">
        <v>2</v>
      </c>
      <c r="N203" s="386" t="s">
        <v>64</v>
      </c>
      <c r="O203" s="386"/>
      <c r="P203" s="27"/>
      <c r="Q203" s="27"/>
      <c r="R203" s="27"/>
      <c r="S203" s="34" t="s">
        <v>13</v>
      </c>
      <c r="T203" s="386" t="s">
        <v>12</v>
      </c>
      <c r="U203" s="386"/>
      <c r="V203" s="27"/>
      <c r="W203" s="35"/>
      <c r="X203" s="40"/>
      <c r="Y203" s="33" t="s">
        <v>2</v>
      </c>
      <c r="Z203" s="386" t="s">
        <v>26</v>
      </c>
      <c r="AA203" s="386"/>
      <c r="AB203" s="27"/>
      <c r="AC203" s="27"/>
      <c r="AD203" s="27"/>
      <c r="AE203" s="34" t="s">
        <v>13</v>
      </c>
      <c r="AF203" s="386" t="s">
        <v>27</v>
      </c>
      <c r="AG203" s="386"/>
      <c r="AH203" s="27"/>
      <c r="AI203" s="35"/>
      <c r="AJ203" s="40"/>
      <c r="AK203" s="33" t="s">
        <v>2</v>
      </c>
      <c r="AL203" s="386" t="s">
        <v>31</v>
      </c>
      <c r="AM203" s="386"/>
      <c r="AN203" s="27"/>
      <c r="AO203" s="27"/>
      <c r="AP203" s="27"/>
      <c r="AQ203" s="34" t="s">
        <v>13</v>
      </c>
      <c r="AR203" s="386" t="s">
        <v>29</v>
      </c>
      <c r="AS203" s="386"/>
      <c r="AT203" s="27"/>
      <c r="AU203" s="35"/>
      <c r="AV203" s="40"/>
      <c r="AW203" s="33" t="s">
        <v>2</v>
      </c>
      <c r="AX203" s="386" t="s">
        <v>30</v>
      </c>
      <c r="AY203" s="386"/>
      <c r="AZ203" s="27"/>
      <c r="BA203" s="27"/>
      <c r="BB203" s="27"/>
      <c r="BC203" s="34" t="s">
        <v>13</v>
      </c>
      <c r="BD203" s="386" t="s">
        <v>32</v>
      </c>
      <c r="BE203" s="386"/>
      <c r="BF203" s="27"/>
      <c r="BG203" s="35"/>
    </row>
    <row r="204" spans="1:59" ht="16" thickBot="1">
      <c r="A204" s="36"/>
      <c r="B204" s="27"/>
      <c r="C204" s="27"/>
      <c r="D204" s="27"/>
      <c r="E204" s="27"/>
      <c r="F204" s="27"/>
      <c r="G204" s="27"/>
      <c r="H204" s="27"/>
      <c r="I204" s="27"/>
      <c r="J204" s="27"/>
      <c r="K204" s="35"/>
      <c r="L204" s="40"/>
      <c r="M204" s="36"/>
      <c r="N204" s="27"/>
      <c r="O204" s="27"/>
      <c r="P204" s="27"/>
      <c r="Q204" s="27"/>
      <c r="R204" s="27"/>
      <c r="S204" s="27"/>
      <c r="T204" s="27"/>
      <c r="U204" s="27"/>
      <c r="V204" s="27"/>
      <c r="W204" s="35"/>
      <c r="X204" s="40"/>
      <c r="Y204" s="36"/>
      <c r="Z204" s="27"/>
      <c r="AA204" s="27"/>
      <c r="AB204" s="27"/>
      <c r="AC204" s="27"/>
      <c r="AD204" s="27"/>
      <c r="AE204" s="27"/>
      <c r="AF204" s="27"/>
      <c r="AG204" s="27"/>
      <c r="AH204" s="27"/>
      <c r="AI204" s="35"/>
      <c r="AJ204" s="40"/>
      <c r="AK204" s="36"/>
      <c r="AL204" s="27"/>
      <c r="AM204" s="27"/>
      <c r="AN204" s="27"/>
      <c r="AO204" s="27"/>
      <c r="AP204" s="27"/>
      <c r="AQ204" s="27"/>
      <c r="AR204" s="27"/>
      <c r="AS204" s="27"/>
      <c r="AT204" s="27"/>
      <c r="AU204" s="35"/>
      <c r="AV204" s="40"/>
      <c r="AW204" s="36"/>
      <c r="AX204" s="27"/>
      <c r="AY204" s="27"/>
      <c r="AZ204" s="27"/>
      <c r="BA204" s="27"/>
      <c r="BB204" s="27"/>
      <c r="BC204" s="27"/>
      <c r="BD204" s="27"/>
      <c r="BE204" s="27"/>
      <c r="BF204" s="27"/>
      <c r="BG204" s="35"/>
    </row>
    <row r="205" spans="1:59" ht="16" thickBot="1">
      <c r="A205" s="3" t="s">
        <v>3</v>
      </c>
      <c r="B205" s="4" t="s">
        <v>4</v>
      </c>
      <c r="C205" s="17" t="s">
        <v>5</v>
      </c>
      <c r="D205" s="17" t="s">
        <v>6</v>
      </c>
      <c r="E205" s="4" t="s">
        <v>7</v>
      </c>
      <c r="F205" s="27"/>
      <c r="G205" s="3" t="s">
        <v>3</v>
      </c>
      <c r="H205" s="4" t="s">
        <v>4</v>
      </c>
      <c r="I205" s="17" t="s">
        <v>5</v>
      </c>
      <c r="J205" s="17" t="s">
        <v>6</v>
      </c>
      <c r="K205" s="4" t="s">
        <v>7</v>
      </c>
      <c r="L205" s="40"/>
      <c r="M205" s="3" t="s">
        <v>3</v>
      </c>
      <c r="N205" s="4" t="s">
        <v>4</v>
      </c>
      <c r="O205" s="17" t="s">
        <v>5</v>
      </c>
      <c r="P205" s="17" t="s">
        <v>6</v>
      </c>
      <c r="Q205" s="4" t="s">
        <v>7</v>
      </c>
      <c r="R205" s="27"/>
      <c r="S205" s="3" t="s">
        <v>3</v>
      </c>
      <c r="T205" s="4" t="s">
        <v>4</v>
      </c>
      <c r="U205" s="17" t="s">
        <v>5</v>
      </c>
      <c r="V205" s="17" t="s">
        <v>6</v>
      </c>
      <c r="W205" s="4" t="s">
        <v>7</v>
      </c>
      <c r="X205" s="40"/>
      <c r="Y205" s="3" t="s">
        <v>3</v>
      </c>
      <c r="Z205" s="4" t="s">
        <v>4</v>
      </c>
      <c r="AA205" s="17" t="s">
        <v>5</v>
      </c>
      <c r="AB205" s="17" t="s">
        <v>6</v>
      </c>
      <c r="AC205" s="4" t="s">
        <v>7</v>
      </c>
      <c r="AD205" s="27"/>
      <c r="AE205" s="3" t="s">
        <v>3</v>
      </c>
      <c r="AF205" s="4" t="s">
        <v>4</v>
      </c>
      <c r="AG205" s="17" t="s">
        <v>5</v>
      </c>
      <c r="AH205" s="17" t="s">
        <v>6</v>
      </c>
      <c r="AI205" s="4" t="s">
        <v>7</v>
      </c>
      <c r="AJ205" s="40"/>
      <c r="AK205" s="3" t="s">
        <v>3</v>
      </c>
      <c r="AL205" s="4" t="s">
        <v>4</v>
      </c>
      <c r="AM205" s="17" t="s">
        <v>5</v>
      </c>
      <c r="AN205" s="17" t="s">
        <v>6</v>
      </c>
      <c r="AO205" s="4" t="s">
        <v>7</v>
      </c>
      <c r="AP205" s="27"/>
      <c r="AQ205" s="3" t="s">
        <v>3</v>
      </c>
      <c r="AR205" s="4" t="s">
        <v>4</v>
      </c>
      <c r="AS205" s="17" t="s">
        <v>5</v>
      </c>
      <c r="AT205" s="17" t="s">
        <v>6</v>
      </c>
      <c r="AU205" s="4" t="s">
        <v>7</v>
      </c>
      <c r="AV205" s="40"/>
      <c r="AW205" s="3" t="s">
        <v>3</v>
      </c>
      <c r="AX205" s="4" t="s">
        <v>4</v>
      </c>
      <c r="AY205" s="17" t="s">
        <v>5</v>
      </c>
      <c r="AZ205" s="17" t="s">
        <v>6</v>
      </c>
      <c r="BA205" s="4" t="s">
        <v>7</v>
      </c>
      <c r="BB205" s="27"/>
      <c r="BC205" s="3" t="s">
        <v>3</v>
      </c>
      <c r="BD205" s="4" t="s">
        <v>4</v>
      </c>
      <c r="BE205" s="17" t="s">
        <v>5</v>
      </c>
      <c r="BF205" s="17" t="s">
        <v>6</v>
      </c>
      <c r="BG205" s="4" t="s">
        <v>7</v>
      </c>
    </row>
    <row r="206" spans="1:59">
      <c r="A206" s="47" t="str">
        <f>IF(B203="Normo Slipestasjon",'Tellere og summer'!$A$3,IF(B203="Glamox",'Tellere og summer'!$A$13,IF(B203="Molde Kommune",'Tellere og summer'!$A$23,IF(B203="Rørlegger 1",'Tellere og summer'!$A$33,IF(B203="TietoEVRY",'Tellere og summer'!$A$43,IF(B203="Danielsen å i",'Tellere og summer'!$A$53,IF(B203="Panorama Turkeys",'Tellere og summer'!$A$63,IF(B203="Team Fuglset",'Tellere og summer'!$A$73,IF(B203="Istad Strikers",'Tellere og summer'!$A$83,IF(B203="Ytre Bowlinglag",'Tellere og summer'!$A$93,"NA"))))))))))</f>
        <v>Gerd Norunn Nygård</v>
      </c>
      <c r="B206" s="5">
        <v>127</v>
      </c>
      <c r="C206" s="18">
        <v>119</v>
      </c>
      <c r="D206" s="5">
        <v>136</v>
      </c>
      <c r="E206" s="7">
        <f>SUM(B206:D206)</f>
        <v>382</v>
      </c>
      <c r="F206" s="27"/>
      <c r="G206" s="47" t="str">
        <f>IF(H203="Normo Slipestasjon",'Tellere og summer'!$A$3,IF(H203="Glamox",'Tellere og summer'!$A$13,IF(H203="Molde Kommune",'Tellere og summer'!$A$23,IF(H203="Rørlegger 1",'Tellere og summer'!$A$33,IF(H203="TietoEVRY",'Tellere og summer'!$A$43,IF(H203="Danielsen å i",'Tellere og summer'!$A$53,IF(H203="Panorama Turkeys",'Tellere og summer'!$A$63,IF(H203="Team Fuglset",'Tellere og summer'!$A$73,IF(H203="Istad Strikers",'Tellere og summer'!$A$83,IF(H203="Ytre Bowlinglag",'Tellere og summer'!$A$93,"NA"))))))))))</f>
        <v>Asbjørn Toft</v>
      </c>
      <c r="H206" s="5">
        <v>129</v>
      </c>
      <c r="I206" s="18">
        <v>121</v>
      </c>
      <c r="J206" s="6">
        <v>121</v>
      </c>
      <c r="K206" s="5">
        <f>SUM(H206:J206)</f>
        <v>371</v>
      </c>
      <c r="L206" s="40"/>
      <c r="M206" s="47" t="str">
        <f>IF(N203="Normo Slipestasjon",'Tellere og summer'!$A$3,IF(N203="Glamox",'Tellere og summer'!$A$13,IF(N203="Molde Kommune",'Tellere og summer'!$A$23,IF(N203="Rørlegger 1",'Tellere og summer'!$A$33,IF(N203="TietoEVRY",'Tellere og summer'!$A$43,IF(N203="Danielsen å i",'Tellere og summer'!$A$53,IF(N203="Panorama Turkeys",'Tellere og summer'!$A$63,IF(N203="Team Fuglset",'Tellere og summer'!$A$73,IF(N203="Istad Strikers",'Tellere og summer'!$A$83,IF(N203="Ytre Bowlinglag",'Tellere og summer'!$A$93,"NA"))))))))))</f>
        <v>Kjell Thorsrudhagen</v>
      </c>
      <c r="N206" s="5">
        <v>204</v>
      </c>
      <c r="O206" s="18">
        <v>165</v>
      </c>
      <c r="P206" s="5"/>
      <c r="Q206" s="7">
        <f>SUM(N206:P206)</f>
        <v>369</v>
      </c>
      <c r="R206" s="27"/>
      <c r="S206" s="47" t="str">
        <f>IF(T203="Normo Slipestasjon",'Tellere og summer'!$A$3,IF(T203="Glamox",'Tellere og summer'!$A$13,IF(T203="Molde Kommune",'Tellere og summer'!$A$23,IF(T203="Rørlegger 1",'Tellere og summer'!$A$33,IF(T203="TietoEVRY",'Tellere og summer'!$A$43,IF(T203="Danielsen å i",'Tellere og summer'!$A$53,IF(T203="Panorama Turkeys",'Tellere og summer'!$A$63,IF(T203="Team Fuglset",'Tellere og summer'!$A$73,IF(T203="Istad Strikers",'Tellere og summer'!$A$83,IF(T203="Ytre Bowlinglag",'Tellere og summer'!$A$93,"NA"))))))))))</f>
        <v>Paul Boyle</v>
      </c>
      <c r="T206" s="5">
        <v>169</v>
      </c>
      <c r="U206" s="18">
        <v>155</v>
      </c>
      <c r="V206" s="5">
        <v>213</v>
      </c>
      <c r="W206" s="7">
        <f>SUM(T206:V206)</f>
        <v>537</v>
      </c>
      <c r="X206" s="40"/>
      <c r="Y206" s="47" t="str">
        <f>IF(Z203="Normo Slipestasjon",'Tellere og summer'!$A$3,IF(Z203="Glamox",'Tellere og summer'!$A$13,IF(Z203="Molde Kommune",'Tellere og summer'!$A$23,IF(Z203="Rørlegger 1",'Tellere og summer'!$A$33,IF(Z203="TietoEVRY",'Tellere og summer'!$A$43,IF(Z203="Danielsen å i",'Tellere og summer'!$A$53,IF(Z203="Panorama Turkeys",'Tellere og summer'!$A$63,IF(Z203="Team Fuglset",'Tellere og summer'!$A$73,IF(Z203="Istad Strikers",'Tellere og summer'!$A$83,IF(Z203="Ytre Bowlinglag",'Tellere og summer'!$A$93,"NA"))))))))))</f>
        <v>Arnfinn Lange</v>
      </c>
      <c r="Z206" s="5"/>
      <c r="AA206" s="18"/>
      <c r="AB206" s="5"/>
      <c r="AC206" s="7">
        <f>SUM(Z206:AB206)</f>
        <v>0</v>
      </c>
      <c r="AD206" s="27"/>
      <c r="AE206" s="47" t="str">
        <f>IF(AF203="Normo Slipestasjon",'Tellere og summer'!$A$3,IF(AF203="Glamox",'Tellere og summer'!$A$13,IF(AF203="Molde Kommune",'Tellere og summer'!$A$23,IF(AF203="Rørlegger 1",'Tellere og summer'!$A$33,IF(AF203="TietoEVRY",'Tellere og summer'!$A$43,IF(AF203="Danielsen å i",'Tellere og summer'!$A$53,IF(AF203="Panorama Turkeys",'Tellere og summer'!$A$63,IF(AF203="Team Fuglset",'Tellere og summer'!$A$73,IF(AF203="Istad Strikers",'Tellere og summer'!$A$83,IF(AF203="Ytre Bowlinglag",'Tellere og summer'!$A$93,"NA"))))))))))</f>
        <v>Svein Erik Jenset</v>
      </c>
      <c r="AF206" s="5"/>
      <c r="AG206" s="18"/>
      <c r="AH206" s="5"/>
      <c r="AI206" s="7">
        <f>SUM(AF206:AH206)</f>
        <v>0</v>
      </c>
      <c r="AJ206" s="40"/>
      <c r="AK206" s="47" t="str">
        <f>IF(AL203="Normo Slipestasjon",'Tellere og summer'!$A$3,IF(AL203="Glamox",'Tellere og summer'!$A$13,IF(AL203="Molde Kommune",'Tellere og summer'!$A$23,IF(AL203="Rørlegger 1",'Tellere og summer'!$A$33,IF(AL203="TietoEVRY",'Tellere og summer'!$A$43,IF(AL203="Danielsen å i",'Tellere og summer'!$A$53,IF(AL203="Panorama Turkeys",'Tellere og summer'!$A$63,IF(AL203="Team Fuglset",'Tellere og summer'!$A$73,IF(AL203="Istad Strikers",'Tellere og summer'!$A$83,IF(AL203="Ytre Bowlinglag",'Tellere og summer'!$A$93,"NA"))))))))))</f>
        <v>Amund Vaagen</v>
      </c>
      <c r="AL206" s="5">
        <v>162</v>
      </c>
      <c r="AM206" s="18">
        <v>133</v>
      </c>
      <c r="AN206" s="5">
        <v>154</v>
      </c>
      <c r="AO206" s="7">
        <f>SUM(AL206:AN206)</f>
        <v>449</v>
      </c>
      <c r="AP206" s="27"/>
      <c r="AQ206" s="47" t="str">
        <f>IF(AR203="Normo Slipestasjon",'Tellere og summer'!$A$3,IF(AR203="Glamox",'Tellere og summer'!$A$13,IF(AR203="Molde Kommune",'Tellere og summer'!$A$23,IF(AR203="Rørlegger 1",'Tellere og summer'!$A$33,IF(AR203="TietoEVRY",'Tellere og summer'!$A$43,IF(AR203="Danielsen å i",'Tellere og summer'!$A$53,IF(AR203="Panorama Turkeys",'Tellere og summer'!$A$63,IF(AR203="Team Fuglset",'Tellere og summer'!$A$73,IF(AR203="Istad Strikers",'Tellere og summer'!$A$83,IF(AR203="Ytre Bowlinglag",'Tellere og summer'!$A$93,"NA"))))))))))</f>
        <v>Martin Aarø</v>
      </c>
      <c r="AR206" s="5">
        <v>199</v>
      </c>
      <c r="AS206" s="18">
        <v>168</v>
      </c>
      <c r="AT206" s="5">
        <v>161</v>
      </c>
      <c r="AU206" s="7">
        <f>SUM(AR206:AT206)</f>
        <v>528</v>
      </c>
      <c r="AV206" s="40"/>
      <c r="AW206" s="47" t="str">
        <f>IF(AX203="Normo Slipestasjon",'Tellere og summer'!$A$3,IF(AX203="Glamox",'Tellere og summer'!$A$13,IF(AX203="Molde Kommune",'Tellere og summer'!$A$23,IF(AX203="Rørlegger 1",'Tellere og summer'!$A$33,IF(AX203="TietoEVRY",'Tellere og summer'!$A$43,IF(AX203="Danielsen å i",'Tellere og summer'!$A$53,IF(AX203="Panorama Turkeys",'Tellere og summer'!$A$63,IF(AX203="Team Fuglset",'Tellere og summer'!$A$73,IF(AX203="Istad Strikers",'Tellere og summer'!$A$83,IF(AX203="Ytre Bowlinglag",'Tellere og summer'!$A$93,"NA"))))))))))</f>
        <v>Arne Ytterhaug</v>
      </c>
      <c r="AX206" s="5">
        <v>121</v>
      </c>
      <c r="AY206" s="18">
        <v>164</v>
      </c>
      <c r="AZ206" s="5">
        <v>125</v>
      </c>
      <c r="BA206" s="7">
        <f>SUM(AX206:AZ206)</f>
        <v>410</v>
      </c>
      <c r="BB206" s="27"/>
      <c r="BC206" s="47" t="str">
        <f>IF(BD203="Normo Slipestasjon",'Tellere og summer'!$A$3,IF(BD203="Glamox",'Tellere og summer'!$A$13,IF(BD203="Molde Kommune",'Tellere og summer'!$A$23,IF(BD203="Rørlegger 1",'Tellere og summer'!$A$33,IF(BD203="TietoEVRY",'Tellere og summer'!$A$43,IF(BD203="Danielsen å i",'Tellere og summer'!$A$53,IF(BD203="Panorama Turkeys",'Tellere og summer'!$A$63,IF(BD203="Team Fuglset",'Tellere og summer'!$A$73,IF(BD203="Istad Strikers",'Tellere og summer'!$A$83,IF(BD203="Ytre Bowlinglag",'Tellere og summer'!$A$93,"NA"))))))))))</f>
        <v>Sten-Morten Kjørsvik</v>
      </c>
      <c r="BD206" s="5">
        <v>166</v>
      </c>
      <c r="BE206" s="18">
        <v>173</v>
      </c>
      <c r="BF206" s="5">
        <v>164</v>
      </c>
      <c r="BG206" s="7">
        <f>SUM(BD206:BF206)</f>
        <v>503</v>
      </c>
    </row>
    <row r="207" spans="1:59">
      <c r="A207" s="47" t="str">
        <f>IF(B203="Normo Slipestasjon",'Tellere og summer'!$A$4,IF(B203="Glamox",'Tellere og summer'!$A$14,IF(B203="Molde Kommune",'Tellere og summer'!$A$24,IF(B203="Rørlegger 1",'Tellere og summer'!$A$34,IF(B203="TietoEVRY",'Tellere og summer'!$A$44,IF(B203="Danielsen å i",'Tellere og summer'!$A$54,IF(B203="Panorama Turkeys",'Tellere og summer'!$A$64,IF(B203="Team Fuglset",'Tellere og summer'!$A$74,IF(B203="Istad Strikers",'Tellere og summer'!$A$84,IF(B203="Ytre Bowlinglag",'Tellere og summer'!$A$94,"NA"))))))))))</f>
        <v>Ole Østigård</v>
      </c>
      <c r="B207" s="8"/>
      <c r="C207" s="19"/>
      <c r="D207" s="8"/>
      <c r="E207" s="10">
        <f t="shared" ref="E207:E213" si="115">SUM(B207:D207)</f>
        <v>0</v>
      </c>
      <c r="F207" s="27"/>
      <c r="G207" s="47" t="str">
        <f>IF(H203="Normo Slipestasjon",'Tellere og summer'!$A$4,IF(H203="Glamox",'Tellere og summer'!$A$14,IF(H203="Molde Kommune",'Tellere og summer'!$A$24,IF(H203="Rørlegger 1",'Tellere og summer'!$A$34,IF(H203="TietoEVRY",'Tellere og summer'!$A$44,IF(H203="Danielsen å i",'Tellere og summer'!$A$54,IF(H203="Panorama Turkeys",'Tellere og summer'!$A$64,IF(H203="Team Fuglset",'Tellere og summer'!$A$74,IF(H203="Istad Strikers",'Tellere og summer'!$A$84,IF(H203="Ytre Bowlinglag",'Tellere og summer'!$A$94,"NA"))))))))))</f>
        <v>Tormod Kleppe</v>
      </c>
      <c r="H207" s="8"/>
      <c r="I207" s="19"/>
      <c r="J207" s="9"/>
      <c r="K207" s="8">
        <f t="shared" ref="K207:K212" si="116">SUM(H207:J207)</f>
        <v>0</v>
      </c>
      <c r="L207" s="40"/>
      <c r="M207" s="47" t="str">
        <f>IF(N203="Normo Slipestasjon",'Tellere og summer'!$A$4,IF(N203="Glamox",'Tellere og summer'!$A$14,IF(N203="Molde Kommune",'Tellere og summer'!$A$24,IF(N203="Rørlegger 1",'Tellere og summer'!$A$34,IF(N203="TietoEVRY",'Tellere og summer'!$A$44,IF(N203="Danielsen å i",'Tellere og summer'!$A$54,IF(N203="Panorama Turkeys",'Tellere og summer'!$A$64,IF(N203="Team Fuglset",'Tellere og summer'!$A$74,IF(N203="Istad Strikers",'Tellere og summer'!$A$84,IF(N203="Ytre Bowlinglag",'Tellere og summer'!$A$94,"NA"))))))))))</f>
        <v>Alhild Danielsen</v>
      </c>
      <c r="N207" s="8">
        <v>137</v>
      </c>
      <c r="O207" s="19"/>
      <c r="P207" s="8">
        <v>134</v>
      </c>
      <c r="Q207" s="10">
        <f t="shared" ref="Q207:Q213" si="117">SUM(N207:P207)</f>
        <v>271</v>
      </c>
      <c r="R207" s="27"/>
      <c r="S207" s="47" t="str">
        <f>IF(T203="Normo Slipestasjon",'Tellere og summer'!$A$4,IF(T203="Glamox",'Tellere og summer'!$A$14,IF(T203="Molde Kommune",'Tellere og summer'!$A$24,IF(T203="Rørlegger 1",'Tellere og summer'!$A$34,IF(T203="TietoEVRY",'Tellere og summer'!$A$44,IF(T203="Danielsen å i",'Tellere og summer'!$A$54,IF(T203="Panorama Turkeys",'Tellere og summer'!$A$64,IF(T203="Team Fuglset",'Tellere og summer'!$A$74,IF(T203="Istad Strikers",'Tellere og summer'!$A$84,IF(T203="Ytre Bowlinglag",'Tellere og summer'!$A$94,"NA"))))))))))</f>
        <v>Rikard Nerland</v>
      </c>
      <c r="T207" s="8">
        <v>234</v>
      </c>
      <c r="U207" s="19">
        <v>189</v>
      </c>
      <c r="V207" s="8">
        <v>195</v>
      </c>
      <c r="W207" s="10">
        <f t="shared" ref="W207:W213" si="118">SUM(T207:V207)</f>
        <v>618</v>
      </c>
      <c r="X207" s="40"/>
      <c r="Y207" s="47" t="str">
        <f>IF(Z203="Normo Slipestasjon",'Tellere og summer'!$A$4,IF(Z203="Glamox",'Tellere og summer'!$A$14,IF(Z203="Molde Kommune",'Tellere og summer'!$A$24,IF(Z203="Rørlegger 1",'Tellere og summer'!$A$34,IF(Z203="TietoEVRY",'Tellere og summer'!$A$44,IF(Z203="Danielsen å i",'Tellere og summer'!$A$54,IF(Z203="Panorama Turkeys",'Tellere og summer'!$A$64,IF(Z203="Team Fuglset",'Tellere og summer'!$A$74,IF(Z203="Istad Strikers",'Tellere og summer'!$A$84,IF(Z203="Ytre Bowlinglag",'Tellere og summer'!$A$94,"NA"))))))))))</f>
        <v>Billy Williams</v>
      </c>
      <c r="Z207" s="8"/>
      <c r="AA207" s="19"/>
      <c r="AB207" s="8"/>
      <c r="AC207" s="10">
        <f t="shared" ref="AC207:AC213" si="119">SUM(Z207:AB207)</f>
        <v>0</v>
      </c>
      <c r="AD207" s="27"/>
      <c r="AE207" s="47" t="str">
        <f>IF(AF203="Normo Slipestasjon",'Tellere og summer'!$A$4,IF(AF203="Glamox",'Tellere og summer'!$A$14,IF(AF203="Molde Kommune",'Tellere og summer'!$A$24,IF(AF203="Rørlegger 1",'Tellere og summer'!$A$34,IF(AF203="TietoEVRY",'Tellere og summer'!$A$44,IF(AF203="Danielsen å i",'Tellere og summer'!$A$54,IF(AF203="Panorama Turkeys",'Tellere og summer'!$A$64,IF(AF203="Team Fuglset",'Tellere og summer'!$A$74,IF(AF203="Istad Strikers",'Tellere og summer'!$A$84,IF(AF203="Ytre Bowlinglag",'Tellere og summer'!$A$94,"NA"))))))))))</f>
        <v>Øystein Lervik</v>
      </c>
      <c r="AF207" s="8"/>
      <c r="AG207" s="19"/>
      <c r="AH207" s="8"/>
      <c r="AI207" s="10">
        <f t="shared" ref="AI207:AI213" si="120">SUM(AF207:AH207)</f>
        <v>0</v>
      </c>
      <c r="AJ207" s="40"/>
      <c r="AK207" s="47" t="str">
        <f>IF(AL203="Normo Slipestasjon",'Tellere og summer'!$A$4,IF(AL203="Glamox",'Tellere og summer'!$A$14,IF(AL203="Molde Kommune",'Tellere og summer'!$A$24,IF(AL203="Rørlegger 1",'Tellere og summer'!$A$34,IF(AL203="TietoEVRY",'Tellere og summer'!$A$44,IF(AL203="Danielsen å i",'Tellere og summer'!$A$54,IF(AL203="Panorama Turkeys",'Tellere og summer'!$A$64,IF(AL203="Team Fuglset",'Tellere og summer'!$A$74,IF(AL203="Istad Strikers",'Tellere og summer'!$A$84,IF(AL203="Ytre Bowlinglag",'Tellere og summer'!$A$94,"NA"))))))))))</f>
        <v>Halvor Vaagen</v>
      </c>
      <c r="AL207" s="8">
        <v>196</v>
      </c>
      <c r="AM207" s="19">
        <v>136</v>
      </c>
      <c r="AN207" s="8">
        <v>193</v>
      </c>
      <c r="AO207" s="10">
        <f t="shared" ref="AO207:AO213" si="121">SUM(AL207:AN207)</f>
        <v>525</v>
      </c>
      <c r="AP207" s="27"/>
      <c r="AQ207" s="47" t="str">
        <f>IF(AR203="Normo Slipestasjon",'Tellere og summer'!$A$4,IF(AR203="Glamox",'Tellere og summer'!$A$14,IF(AR203="Molde Kommune",'Tellere og summer'!$A$24,IF(AR203="Rørlegger 1",'Tellere og summer'!$A$34,IF(AR203="TietoEVRY",'Tellere og summer'!$A$44,IF(AR203="Danielsen å i",'Tellere og summer'!$A$54,IF(AR203="Panorama Turkeys",'Tellere og summer'!$A$64,IF(AR203="Team Fuglset",'Tellere og summer'!$A$74,IF(AR203="Istad Strikers",'Tellere og summer'!$A$84,IF(AR203="Ytre Bowlinglag",'Tellere og summer'!$A$94,"NA"))))))))))</f>
        <v>Jamie Sagstuen</v>
      </c>
      <c r="AR207" s="8"/>
      <c r="AS207" s="19"/>
      <c r="AT207" s="8"/>
      <c r="AU207" s="10">
        <f t="shared" ref="AU207:AU213" si="122">SUM(AR207:AT207)</f>
        <v>0</v>
      </c>
      <c r="AV207" s="40"/>
      <c r="AW207" s="47" t="str">
        <f>IF(AX203="Normo Slipestasjon",'Tellere og summer'!$A$4,IF(AX203="Glamox",'Tellere og summer'!$A$14,IF(AX203="Molde Kommune",'Tellere og summer'!$A$24,IF(AX203="Rørlegger 1",'Tellere og summer'!$A$34,IF(AX203="TietoEVRY",'Tellere og summer'!$A$44,IF(AX203="Danielsen å i",'Tellere og summer'!$A$54,IF(AX203="Panorama Turkeys",'Tellere og summer'!$A$64,IF(AX203="Team Fuglset",'Tellere og summer'!$A$74,IF(AX203="Istad Strikers",'Tellere og summer'!$A$84,IF(AX203="Ytre Bowlinglag",'Tellere og summer'!$A$94,"NA"))))))))))</f>
        <v>Magne Farstadvoll</v>
      </c>
      <c r="AX207" s="8"/>
      <c r="AY207" s="19"/>
      <c r="AZ207" s="8"/>
      <c r="BA207" s="10">
        <f t="shared" ref="BA207:BA213" si="123">SUM(AX207:AZ207)</f>
        <v>0</v>
      </c>
      <c r="BB207" s="27"/>
      <c r="BC207" s="47" t="str">
        <f>IF(BD203="Normo Slipestasjon",'Tellere og summer'!$A$4,IF(BD203="Glamox",'Tellere og summer'!$A$14,IF(BD203="Molde Kommune",'Tellere og summer'!$A$24,IF(BD203="Rørlegger 1",'Tellere og summer'!$A$34,IF(BD203="TietoEVRY",'Tellere og summer'!$A$44,IF(BD203="Danielsen å i",'Tellere og summer'!$A$54,IF(BD203="Panorama Turkeys",'Tellere og summer'!$A$64,IF(BD203="Team Fuglset",'Tellere og summer'!$A$74,IF(BD203="Istad Strikers",'Tellere og summer'!$A$84,IF(BD203="Ytre Bowlinglag",'Tellere og summer'!$A$94,"NA"))))))))))</f>
        <v>Lars Brian Taylor</v>
      </c>
      <c r="BD207" s="8"/>
      <c r="BE207" s="19"/>
      <c r="BF207" s="8"/>
      <c r="BG207" s="10">
        <f t="shared" ref="BG207:BG213" si="124">SUM(BD207:BF207)</f>
        <v>0</v>
      </c>
    </row>
    <row r="208" spans="1:59">
      <c r="A208" s="47" t="str">
        <f>IF(B203="Normo Slipestasjon",'Tellere og summer'!$A$5,IF(B203="Glamox",'Tellere og summer'!$A$15,IF(B203="Molde Kommune",'Tellere og summer'!$A$25,IF(B203="Rørlegger 1",'Tellere og summer'!$A$35,IF(B203="TietoEVRY",'Tellere og summer'!$A$45,IF(B203="Danielsen å i",'Tellere og summer'!$A$55,IF(B203="Panorama Turkeys",'Tellere og summer'!$A$65,IF(B203="Team Fuglset",'Tellere og summer'!$A$75,IF(B203="Istad Strikers",'Tellere og summer'!$A$85,IF(B203="Ytre Bowlinglag",'Tellere og summer'!$A$95,"NA"))))))))))</f>
        <v>Tone Nygård Nilsen</v>
      </c>
      <c r="B208" s="8">
        <v>134</v>
      </c>
      <c r="C208" s="19">
        <v>119</v>
      </c>
      <c r="D208" s="8">
        <v>136</v>
      </c>
      <c r="E208" s="10">
        <f t="shared" si="115"/>
        <v>389</v>
      </c>
      <c r="F208" s="27"/>
      <c r="G208" s="47" t="str">
        <f>IF(H203="Normo Slipestasjon",'Tellere og summer'!$A$5,IF(H203="Glamox",'Tellere og summer'!$A$15,IF(H203="Molde Kommune",'Tellere og summer'!$A$25,IF(H203="Rørlegger 1",'Tellere og summer'!$A$35,IF(H203="TietoEVRY",'Tellere og summer'!$A$45,IF(H203="Danielsen å i",'Tellere og summer'!$A$55,IF(H203="Panorama Turkeys",'Tellere og summer'!$A$65,IF(H203="Team Fuglset",'Tellere og summer'!$A$75,IF(H203="Istad Strikers",'Tellere og summer'!$A$85,IF(H203="Ytre Bowlinglag",'Tellere og summer'!$A$95,"NA"))))))))))</f>
        <v>Tor Åge Langås</v>
      </c>
      <c r="H208" s="8">
        <v>102</v>
      </c>
      <c r="I208" s="19">
        <v>156</v>
      </c>
      <c r="J208" s="9">
        <v>164</v>
      </c>
      <c r="K208" s="8">
        <f t="shared" si="116"/>
        <v>422</v>
      </c>
      <c r="L208" s="40"/>
      <c r="M208" s="47" t="str">
        <f>IF(N203="Normo Slipestasjon",'Tellere og summer'!$A$5,IF(N203="Glamox",'Tellere og summer'!$A$15,IF(N203="Molde Kommune",'Tellere og summer'!$A$25,IF(N203="Rørlegger 1",'Tellere og summer'!$A$35,IF(N203="TietoEVRY",'Tellere og summer'!$A$45,IF(N203="Danielsen å i",'Tellere og summer'!$A$55,IF(N203="Panorama Turkeys",'Tellere og summer'!$A$65,IF(N203="Team Fuglset",'Tellere og summer'!$A$75,IF(N203="Istad Strikers",'Tellere og summer'!$A$85,IF(N203="Ytre Bowlinglag",'Tellere og summer'!$A$95,"NA"))))))))))</f>
        <v>Grethe Danielsen</v>
      </c>
      <c r="N208" s="8"/>
      <c r="O208" s="19">
        <v>192</v>
      </c>
      <c r="P208" s="8">
        <v>225</v>
      </c>
      <c r="Q208" s="10">
        <f t="shared" si="117"/>
        <v>417</v>
      </c>
      <c r="R208" s="27"/>
      <c r="S208" s="47" t="str">
        <f>IF(T203="Normo Slipestasjon",'Tellere og summer'!$A$5,IF(T203="Glamox",'Tellere og summer'!$A$15,IF(T203="Molde Kommune",'Tellere og summer'!$A$25,IF(T203="Rørlegger 1",'Tellere og summer'!$A$35,IF(T203="TietoEVRY",'Tellere og summer'!$A$45,IF(T203="Danielsen å i",'Tellere og summer'!$A$55,IF(T203="Panorama Turkeys",'Tellere og summer'!$A$65,IF(T203="Team Fuglset",'Tellere og summer'!$A$75,IF(T203="Istad Strikers",'Tellere og summer'!$A$85,IF(T203="Ytre Bowlinglag",'Tellere og summer'!$A$95,"NA"))))))))))</f>
        <v>Christian Pascal</v>
      </c>
      <c r="T208" s="8">
        <v>224</v>
      </c>
      <c r="U208" s="19">
        <v>163</v>
      </c>
      <c r="V208" s="8">
        <v>211</v>
      </c>
      <c r="W208" s="10">
        <f t="shared" si="118"/>
        <v>598</v>
      </c>
      <c r="X208" s="40"/>
      <c r="Y208" s="47" t="str">
        <f>IF(Z203="Normo Slipestasjon",'Tellere og summer'!$A$5,IF(Z203="Glamox",'Tellere og summer'!$A$15,IF(Z203="Molde Kommune",'Tellere og summer'!$A$25,IF(Z203="Rørlegger 1",'Tellere og summer'!$A$35,IF(Z203="TietoEVRY",'Tellere og summer'!$A$45,IF(Z203="Danielsen å i",'Tellere og summer'!$A$55,IF(Z203="Panorama Turkeys",'Tellere og summer'!$A$65,IF(Z203="Team Fuglset",'Tellere og summer'!$A$75,IF(Z203="Istad Strikers",'Tellere og summer'!$A$85,IF(Z203="Ytre Bowlinglag",'Tellere og summer'!$A$95,"NA"))))))))))</f>
        <v>Arild Gujord</v>
      </c>
      <c r="Z208" s="8"/>
      <c r="AA208" s="19"/>
      <c r="AB208" s="8"/>
      <c r="AC208" s="10">
        <f t="shared" si="119"/>
        <v>0</v>
      </c>
      <c r="AD208" s="27"/>
      <c r="AE208" s="47" t="str">
        <f>IF(AF203="Normo Slipestasjon",'Tellere og summer'!$A$5,IF(AF203="Glamox",'Tellere og summer'!$A$15,IF(AF203="Molde Kommune",'Tellere og summer'!$A$25,IF(AF203="Rørlegger 1",'Tellere og summer'!$A$35,IF(AF203="TietoEVRY",'Tellere og summer'!$A$45,IF(AF203="Danielsen å i",'Tellere og summer'!$A$55,IF(AF203="Panorama Turkeys",'Tellere og summer'!$A$65,IF(AF203="Team Fuglset",'Tellere og summer'!$A$75,IF(AF203="Istad Strikers",'Tellere og summer'!$A$85,IF(AF203="Ytre Bowlinglag",'Tellere og summer'!$A$95,"NA"))))))))))</f>
        <v>Vidar Lervik</v>
      </c>
      <c r="AF208" s="8"/>
      <c r="AG208" s="19"/>
      <c r="AH208" s="8"/>
      <c r="AI208" s="10">
        <f t="shared" si="120"/>
        <v>0</v>
      </c>
      <c r="AJ208" s="40"/>
      <c r="AK208" s="47" t="str">
        <f>IF(AL203="Normo Slipestasjon",'Tellere og summer'!$A$5,IF(AL203="Glamox",'Tellere og summer'!$A$15,IF(AL203="Molde Kommune",'Tellere og summer'!$A$25,IF(AL203="Rørlegger 1",'Tellere og summer'!$A$35,IF(AL203="TietoEVRY",'Tellere og summer'!$A$45,IF(AL203="Danielsen å i",'Tellere og summer'!$A$55,IF(AL203="Panorama Turkeys",'Tellere og summer'!$A$65,IF(AL203="Team Fuglset",'Tellere og summer'!$A$75,IF(AL203="Istad Strikers",'Tellere og summer'!$A$85,IF(AL203="Ytre Bowlinglag",'Tellere og summer'!$A$95,"NA"))))))))))</f>
        <v>Jarle Endreplass</v>
      </c>
      <c r="AL208" s="8"/>
      <c r="AM208" s="19"/>
      <c r="AN208" s="8"/>
      <c r="AO208" s="10">
        <f t="shared" si="121"/>
        <v>0</v>
      </c>
      <c r="AP208" s="27"/>
      <c r="AQ208" s="47" t="str">
        <f>IF(AR203="Normo Slipestasjon",'Tellere og summer'!$A$5,IF(AR203="Glamox",'Tellere og summer'!$A$15,IF(AR203="Molde Kommune",'Tellere og summer'!$A$25,IF(AR203="Rørlegger 1",'Tellere og summer'!$A$35,IF(AR203="TietoEVRY",'Tellere og summer'!$A$45,IF(AR203="Danielsen å i",'Tellere og summer'!$A$55,IF(AR203="Panorama Turkeys",'Tellere og summer'!$A$65,IF(AR203="Team Fuglset",'Tellere og summer'!$A$75,IF(AR203="Istad Strikers",'Tellere og summer'!$A$85,IF(AR203="Ytre Bowlinglag",'Tellere og summer'!$A$95,"NA"))))))))))</f>
        <v>Martin Gikling &amp; Evy</v>
      </c>
      <c r="AR208" s="8"/>
      <c r="AS208" s="19"/>
      <c r="AT208" s="8"/>
      <c r="AU208" s="10">
        <f t="shared" si="122"/>
        <v>0</v>
      </c>
      <c r="AV208" s="40"/>
      <c r="AW208" s="47" t="str">
        <f>IF(AX203="Normo Slipestasjon",'Tellere og summer'!$A$5,IF(AX203="Glamox",'Tellere og summer'!$A$15,IF(AX203="Molde Kommune",'Tellere og summer'!$A$25,IF(AX203="Rørlegger 1",'Tellere og summer'!$A$35,IF(AX203="TietoEVRY",'Tellere og summer'!$A$45,IF(AX203="Danielsen å i",'Tellere og summer'!$A$55,IF(AX203="Panorama Turkeys",'Tellere og summer'!$A$65,IF(AX203="Team Fuglset",'Tellere og summer'!$A$75,IF(AX203="Istad Strikers",'Tellere og summer'!$A$85,IF(AX203="Ytre Bowlinglag",'Tellere og summer'!$A$95,"NA"))))))))))</f>
        <v>Jan Kjetil Holberg Sandnes</v>
      </c>
      <c r="AX208" s="8">
        <v>119</v>
      </c>
      <c r="AY208" s="19">
        <v>127</v>
      </c>
      <c r="AZ208" s="8">
        <v>99</v>
      </c>
      <c r="BA208" s="10">
        <f t="shared" si="123"/>
        <v>345</v>
      </c>
      <c r="BB208" s="27"/>
      <c r="BC208" s="47" t="str">
        <f>IF(BD203="Normo Slipestasjon",'Tellere og summer'!$A$5,IF(BD203="Glamox",'Tellere og summer'!$A$15,IF(BD203="Molde Kommune",'Tellere og summer'!$A$25,IF(BD203="Rørlegger 1",'Tellere og summer'!$A$35,IF(BD203="TietoEVRY",'Tellere og summer'!$A$45,IF(BD203="Danielsen å i",'Tellere og summer'!$A$55,IF(BD203="Panorama Turkeys",'Tellere og summer'!$A$65,IF(BD203="Team Fuglset",'Tellere og summer'!$A$75,IF(BD203="Istad Strikers",'Tellere og summer'!$A$85,IF(BD203="Ytre Bowlinglag",'Tellere og summer'!$A$95,"NA"))))))))))</f>
        <v>Ole Morten Aarø</v>
      </c>
      <c r="BD208" s="8">
        <v>127</v>
      </c>
      <c r="BE208" s="19">
        <v>118</v>
      </c>
      <c r="BF208" s="8">
        <v>155</v>
      </c>
      <c r="BG208" s="10">
        <f t="shared" si="124"/>
        <v>400</v>
      </c>
    </row>
    <row r="209" spans="1:59">
      <c r="A209" s="47" t="str">
        <f>IF(B203="Normo Slipestasjon",'Tellere og summer'!$A$6,IF(B203="Glamox",'Tellere og summer'!$A$16,IF(B203="Molde Kommune",'Tellere og summer'!$A$26,IF(B203="Rørlegger 1",'Tellere og summer'!$A$36,IF(B203="TietoEVRY",'Tellere og summer'!$A$46,IF(B203="Danielsen å i",'Tellere og summer'!$A$56,IF(B203="Panorama Turkeys",'Tellere og summer'!$A$66,IF(B203="Team Fuglset",'Tellere og summer'!$A$76,IF(B203="Istad Strikers",'Tellere og summer'!$A$86,IF(B203="Ytre Bowlinglag",'Tellere og summer'!$A$96,"NA"))))))))))</f>
        <v>Arild Bryhn</v>
      </c>
      <c r="B209" s="8">
        <v>140</v>
      </c>
      <c r="C209" s="19">
        <v>172</v>
      </c>
      <c r="D209" s="8">
        <v>194</v>
      </c>
      <c r="E209" s="10">
        <f t="shared" si="115"/>
        <v>506</v>
      </c>
      <c r="F209" s="27"/>
      <c r="G209" s="47" t="str">
        <f>IF(H203="Normo Slipestasjon",'Tellere og summer'!$A$6,IF(H203="Glamox",'Tellere og summer'!$A$16,IF(H203="Molde Kommune",'Tellere og summer'!$A$26,IF(H203="Rørlegger 1",'Tellere og summer'!$A$36,IF(H203="TietoEVRY",'Tellere og summer'!$A$46,IF(H203="Danielsen å i",'Tellere og summer'!$A$56,IF(H203="Panorama Turkeys",'Tellere og summer'!$A$66,IF(H203="Team Fuglset",'Tellere og summer'!$A$76,IF(H203="Istad Strikers",'Tellere og summer'!$A$86,IF(H203="Ytre Bowlinglag",'Tellere og summer'!$A$96,"NA"))))))))))</f>
        <v>Thor Bolsønes</v>
      </c>
      <c r="H209" s="8">
        <v>86</v>
      </c>
      <c r="I209" s="19">
        <v>95</v>
      </c>
      <c r="J209" s="9">
        <v>121</v>
      </c>
      <c r="K209" s="8">
        <f t="shared" si="116"/>
        <v>302</v>
      </c>
      <c r="L209" s="40"/>
      <c r="M209" s="47" t="str">
        <f>IF(N203="Normo Slipestasjon",'Tellere og summer'!$A$6,IF(N203="Glamox",'Tellere og summer'!$A$16,IF(N203="Molde Kommune",'Tellere og summer'!$A$26,IF(N203="Rørlegger 1",'Tellere og summer'!$A$36,IF(N203="TietoEVRY",'Tellere og summer'!$A$46,IF(N203="Danielsen å i",'Tellere og summer'!$A$56,IF(N203="Panorama Turkeys",'Tellere og summer'!$A$66,IF(N203="Team Fuglset",'Tellere og summer'!$A$76,IF(N203="Istad Strikers",'Tellere og summer'!$A$86,IF(N203="Ytre Bowlinglag",'Tellere og summer'!$A$96,"NA"))))))))))</f>
        <v>Irene T. Danielsen</v>
      </c>
      <c r="N209" s="8">
        <v>207</v>
      </c>
      <c r="O209" s="19">
        <v>193</v>
      </c>
      <c r="P209" s="8">
        <v>169</v>
      </c>
      <c r="Q209" s="10">
        <f t="shared" si="117"/>
        <v>569</v>
      </c>
      <c r="R209" s="27"/>
      <c r="S209" s="47" t="str">
        <f>IF(T203="Normo Slipestasjon",'Tellere og summer'!$A$6,IF(T203="Glamox",'Tellere og summer'!$A$16,IF(T203="Molde Kommune",'Tellere og summer'!$A$26,IF(T203="Rørlegger 1",'Tellere og summer'!$A$36,IF(T203="TietoEVRY",'Tellere og summer'!$A$46,IF(T203="Danielsen å i",'Tellere og summer'!$A$56,IF(T203="Panorama Turkeys",'Tellere og summer'!$A$66,IF(T203="Team Fuglset",'Tellere og summer'!$A$76,IF(T203="Istad Strikers",'Tellere og summer'!$A$86,IF(T203="Ytre Bowlinglag",'Tellere og summer'!$A$96,"NA"))))))))))</f>
        <v>Odd Øyvind Fjørtoft</v>
      </c>
      <c r="T209" s="8"/>
      <c r="U209" s="19"/>
      <c r="V209" s="8"/>
      <c r="W209" s="10">
        <f t="shared" si="118"/>
        <v>0</v>
      </c>
      <c r="X209" s="40"/>
      <c r="Y209" s="47" t="str">
        <f>IF(Z203="Normo Slipestasjon",'Tellere og summer'!$A$6,IF(Z203="Glamox",'Tellere og summer'!$A$16,IF(Z203="Molde Kommune",'Tellere og summer'!$A$26,IF(Z203="Rørlegger 1",'Tellere og summer'!$A$36,IF(Z203="TietoEVRY",'Tellere og summer'!$A$46,IF(Z203="Danielsen å i",'Tellere og summer'!$A$56,IF(Z203="Panorama Turkeys",'Tellere og summer'!$A$66,IF(Z203="Team Fuglset",'Tellere og summer'!$A$76,IF(Z203="Istad Strikers",'Tellere og summer'!$A$86,IF(Z203="Ytre Bowlinglag",'Tellere og summer'!$A$96,"NA"))))))))))</f>
        <v>Kristian Røstberg</v>
      </c>
      <c r="Z209" s="8"/>
      <c r="AA209" s="19"/>
      <c r="AB209" s="8"/>
      <c r="AC209" s="10">
        <f t="shared" si="119"/>
        <v>0</v>
      </c>
      <c r="AD209" s="27"/>
      <c r="AE209" s="47" t="str">
        <f>IF(AF203="Normo Slipestasjon",'Tellere og summer'!$A$6,IF(AF203="Glamox",'Tellere og summer'!$A$16,IF(AF203="Molde Kommune",'Tellere og summer'!$A$26,IF(AF203="Rørlegger 1",'Tellere og summer'!$A$36,IF(AF203="TietoEVRY",'Tellere og summer'!$A$46,IF(AF203="Danielsen å i",'Tellere og summer'!$A$56,IF(AF203="Panorama Turkeys",'Tellere og summer'!$A$66,IF(AF203="Team Fuglset",'Tellere og summer'!$A$76,IF(AF203="Istad Strikers",'Tellere og summer'!$A$86,IF(AF203="Ytre Bowlinglag",'Tellere og summer'!$A$96,"NA"))))))))))</f>
        <v>Svein Johan Hauge</v>
      </c>
      <c r="AF209" s="8"/>
      <c r="AG209" s="19"/>
      <c r="AH209" s="8"/>
      <c r="AI209" s="10">
        <f t="shared" si="120"/>
        <v>0</v>
      </c>
      <c r="AJ209" s="40"/>
      <c r="AK209" s="47" t="str">
        <f>IF(AL203="Normo Slipestasjon",'Tellere og summer'!$A$6,IF(AL203="Glamox",'Tellere og summer'!$A$16,IF(AL203="Molde Kommune",'Tellere og summer'!$A$26,IF(AL203="Rørlegger 1",'Tellere og summer'!$A$36,IF(AL203="TietoEVRY",'Tellere og summer'!$A$46,IF(AL203="Danielsen å i",'Tellere og summer'!$A$56,IF(AL203="Panorama Turkeys",'Tellere og summer'!$A$66,IF(AL203="Team Fuglset",'Tellere og summer'!$A$76,IF(AL203="Istad Strikers",'Tellere og summer'!$A$86,IF(AL203="Ytre Bowlinglag",'Tellere og summer'!$A$96,"NA"))))))))))</f>
        <v>Geir Gjelsten</v>
      </c>
      <c r="AL209" s="8">
        <v>131</v>
      </c>
      <c r="AM209" s="19">
        <v>143</v>
      </c>
      <c r="AN209" s="8">
        <v>186</v>
      </c>
      <c r="AO209" s="10">
        <f t="shared" si="121"/>
        <v>460</v>
      </c>
      <c r="AP209" s="27"/>
      <c r="AQ209" s="47" t="str">
        <f>IF(AR203="Normo Slipestasjon",'Tellere og summer'!$A$6,IF(AR203="Glamox",'Tellere og summer'!$A$16,IF(AR203="Molde Kommune",'Tellere og summer'!$A$26,IF(AR203="Rørlegger 1",'Tellere og summer'!$A$36,IF(AR203="TietoEVRY",'Tellere og summer'!$A$46,IF(AR203="Danielsen å i",'Tellere og summer'!$A$56,IF(AR203="Panorama Turkeys",'Tellere og summer'!$A$66,IF(AR203="Team Fuglset",'Tellere og summer'!$A$76,IF(AR203="Istad Strikers",'Tellere og summer'!$A$86,IF(AR203="Ytre Bowlinglag",'Tellere og summer'!$A$96,"NA"))))))))))</f>
        <v>Jacob Lyche</v>
      </c>
      <c r="AR209" s="8"/>
      <c r="AS209" s="19"/>
      <c r="AT209" s="8"/>
      <c r="AU209" s="10">
        <f t="shared" si="122"/>
        <v>0</v>
      </c>
      <c r="AV209" s="40"/>
      <c r="AW209" s="47" t="str">
        <f>IF(AX203="Normo Slipestasjon",'Tellere og summer'!$A$6,IF(AX203="Glamox",'Tellere og summer'!$A$16,IF(AX203="Molde Kommune",'Tellere og summer'!$A$26,IF(AX203="Rørlegger 1",'Tellere og summer'!$A$36,IF(AX203="TietoEVRY",'Tellere og summer'!$A$46,IF(AX203="Danielsen å i",'Tellere og summer'!$A$56,IF(AX203="Panorama Turkeys",'Tellere og summer'!$A$66,IF(AX203="Team Fuglset",'Tellere og summer'!$A$76,IF(AX203="Istad Strikers",'Tellere og summer'!$A$86,IF(AX203="Ytre Bowlinglag",'Tellere og summer'!$A$96,"NA"))))))))))</f>
        <v>Sindre Aure</v>
      </c>
      <c r="AX209" s="8"/>
      <c r="AY209" s="19"/>
      <c r="AZ209" s="8"/>
      <c r="BA209" s="10">
        <f t="shared" si="123"/>
        <v>0</v>
      </c>
      <c r="BB209" s="27"/>
      <c r="BC209" s="47" t="str">
        <f>IF(BD203="Normo Slipestasjon",'Tellere og summer'!$A$6,IF(BD203="Glamox",'Tellere og summer'!$A$16,IF(BD203="Molde Kommune",'Tellere og summer'!$A$26,IF(BD203="Rørlegger 1",'Tellere og summer'!$A$36,IF(BD203="TietoEVRY",'Tellere og summer'!$A$46,IF(BD203="Danielsen å i",'Tellere og summer'!$A$56,IF(BD203="Panorama Turkeys",'Tellere og summer'!$A$66,IF(BD203="Team Fuglset",'Tellere og summer'!$A$76,IF(BD203="Istad Strikers",'Tellere og summer'!$A$86,IF(BD203="Ytre Bowlinglag",'Tellere og summer'!$A$96,"NA"))))))))))</f>
        <v>Svein Gussiås</v>
      </c>
      <c r="BD209" s="8"/>
      <c r="BE209" s="19"/>
      <c r="BF209" s="8"/>
      <c r="BG209" s="10">
        <f t="shared" si="124"/>
        <v>0</v>
      </c>
    </row>
    <row r="210" spans="1:59">
      <c r="A210" s="47" t="str">
        <f>IF(B203="Normo Slipestasjon",'Tellere og summer'!$A$7,IF(B203="Glamox",'Tellere og summer'!$A$17,IF(B203="Molde Kommune",'Tellere og summer'!$A$27,IF(B203="Rørlegger 1",'Tellere og summer'!$A$37,IF(B203="TietoEVRY",'Tellere og summer'!$A$47,IF(B203="Danielsen å i",'Tellere og summer'!$A$57,IF(B203="Panorama Turkeys",'Tellere og summer'!$A$67,IF(B203="Team Fuglset",'Tellere og summer'!$A$77,IF(B203="Istad Strikers",'Tellere og summer'!$A$87,IF(B203="Ytre Bowlinglag",'Tellere og summer'!$A$97,"NA"))))))))))</f>
        <v>Mette Jane Holand</v>
      </c>
      <c r="B210" s="8"/>
      <c r="C210" s="19"/>
      <c r="D210" s="8"/>
      <c r="E210" s="10">
        <f t="shared" si="115"/>
        <v>0</v>
      </c>
      <c r="F210" s="27"/>
      <c r="G210" s="47">
        <f>IF(H203="Normo Slipestasjon",'Tellere og summer'!$A$7,IF(H203="Glamox",'Tellere og summer'!$A$17,IF(H203="Molde Kommune",'Tellere og summer'!$A$27,IF(H203="Rørlegger 1",'Tellere og summer'!$A$37,IF(H203="TietoEVRY",'Tellere og summer'!$A$47,IF(H203="Danielsen å i",'Tellere og summer'!$A$57,IF(H203="Panorama Turkeys",'Tellere og summer'!$A$67,IF(H203="Team Fuglset",'Tellere og summer'!$A$77,IF(H203="Istad Strikers",'Tellere og summer'!$A$87,IF(H203="Ytre Bowlinglag",'Tellere og summer'!$A$97,"NA"))))))))))</f>
        <v>0</v>
      </c>
      <c r="H210" s="8"/>
      <c r="I210" s="19"/>
      <c r="J210" s="9"/>
      <c r="K210" s="8">
        <f t="shared" si="116"/>
        <v>0</v>
      </c>
      <c r="L210" s="40"/>
      <c r="M210" s="47">
        <f>IF(N203="Normo Slipestasjon",'Tellere og summer'!$A$7,IF(N203="Glamox",'Tellere og summer'!$A$17,IF(N203="Molde Kommune",'Tellere og summer'!$A$27,IF(N203="Rørlegger 1",'Tellere og summer'!$A$37,IF(N203="TietoEVRY",'Tellere og summer'!$A$47,IF(N203="Danielsen å i",'Tellere og summer'!$A$57,IF(N203="Panorama Turkeys",'Tellere og summer'!$A$67,IF(N203="Team Fuglset",'Tellere og summer'!$A$77,IF(N203="Istad Strikers",'Tellere og summer'!$A$87,IF(N203="Ytre Bowlinglag",'Tellere og summer'!$A$97,"NA"))))))))))</f>
        <v>0</v>
      </c>
      <c r="N210" s="8"/>
      <c r="O210" s="19"/>
      <c r="P210" s="8"/>
      <c r="Q210" s="10">
        <f t="shared" si="117"/>
        <v>0</v>
      </c>
      <c r="R210" s="27"/>
      <c r="S210" s="47" t="str">
        <f>IF(T203="Normo Slipestasjon",'Tellere og summer'!$A$7,IF(T203="Glamox",'Tellere og summer'!$A$17,IF(T203="Molde Kommune",'Tellere og summer'!$A$27,IF(T203="Rørlegger 1",'Tellere og summer'!$A$37,IF(T203="TietoEVRY",'Tellere og summer'!$A$47,IF(T203="Danielsen å i",'Tellere og summer'!$A$57,IF(T203="Panorama Turkeys",'Tellere og summer'!$A$67,IF(T203="Team Fuglset",'Tellere og summer'!$A$77,IF(T203="Istad Strikers",'Tellere og summer'!$A$87,IF(T203="Ytre Bowlinglag",'Tellere og summer'!$A$97,"NA"))))))))))</f>
        <v>Erik Hoel</v>
      </c>
      <c r="T210" s="8"/>
      <c r="U210" s="19"/>
      <c r="V210" s="8"/>
      <c r="W210" s="10">
        <f t="shared" si="118"/>
        <v>0</v>
      </c>
      <c r="X210" s="40"/>
      <c r="Y210" s="47" t="str">
        <f>IF(Z203="Normo Slipestasjon",'Tellere og summer'!$A$7,IF(Z203="Glamox",'Tellere og summer'!$A$17,IF(Z203="Molde Kommune",'Tellere og summer'!$A$27,IF(Z203="Rørlegger 1",'Tellere og summer'!$A$37,IF(Z203="TietoEVRY",'Tellere og summer'!$A$47,IF(Z203="Danielsen å i",'Tellere og summer'!$A$57,IF(Z203="Panorama Turkeys",'Tellere og summer'!$A$67,IF(Z203="Team Fuglset",'Tellere og summer'!$A$77,IF(Z203="Istad Strikers",'Tellere og summer'!$A$87,IF(Z203="Ytre Bowlinglag",'Tellere og summer'!$A$97,"NA"))))))))))</f>
        <v>Pål Aslaksen</v>
      </c>
      <c r="Z210" s="8"/>
      <c r="AA210" s="19"/>
      <c r="AB210" s="8"/>
      <c r="AC210" s="10">
        <f t="shared" si="119"/>
        <v>0</v>
      </c>
      <c r="AD210" s="27"/>
      <c r="AE210" s="47" t="str">
        <f>IF(AF203="Normo Slipestasjon",'Tellere og summer'!$A$7,IF(AF203="Glamox",'Tellere og summer'!$A$17,IF(AF203="Molde Kommune",'Tellere og summer'!$A$27,IF(AF203="Rørlegger 1",'Tellere og summer'!$A$37,IF(AF203="TietoEVRY",'Tellere og summer'!$A$47,IF(AF203="Danielsen å i",'Tellere og summer'!$A$57,IF(AF203="Panorama Turkeys",'Tellere og summer'!$A$67,IF(AF203="Team Fuglset",'Tellere og summer'!$A$77,IF(AF203="Istad Strikers",'Tellere og summer'!$A$87,IF(AF203="Ytre Bowlinglag",'Tellere og summer'!$A$97,"NA"))))))))))</f>
        <v>Arnfinn Løntjern</v>
      </c>
      <c r="AF210" s="8"/>
      <c r="AG210" s="19"/>
      <c r="AH210" s="8"/>
      <c r="AI210" s="10">
        <f t="shared" si="120"/>
        <v>0</v>
      </c>
      <c r="AJ210" s="40"/>
      <c r="AK210" s="47" t="str">
        <f>IF(AL203="Normo Slipestasjon",'Tellere og summer'!$A$7,IF(AL203="Glamox",'Tellere og summer'!$A$17,IF(AL203="Molde Kommune",'Tellere og summer'!$A$27,IF(AL203="Rørlegger 1",'Tellere og summer'!$A$37,IF(AL203="TietoEVRY",'Tellere og summer'!$A$47,IF(AL203="Danielsen å i",'Tellere og summer'!$A$57,IF(AL203="Panorama Turkeys",'Tellere og summer'!$A$67,IF(AL203="Team Fuglset",'Tellere og summer'!$A$77,IF(AL203="Istad Strikers",'Tellere og summer'!$A$87,IF(AL203="Ytre Bowlinglag",'Tellere og summer'!$A$97,"NA"))))))))))</f>
        <v>Steinar Småge</v>
      </c>
      <c r="AL210" s="8"/>
      <c r="AM210" s="19"/>
      <c r="AN210" s="8"/>
      <c r="AO210" s="10">
        <f t="shared" si="121"/>
        <v>0</v>
      </c>
      <c r="AP210" s="27"/>
      <c r="AQ210" s="47" t="str">
        <f>IF(AR203="Normo Slipestasjon",'Tellere og summer'!$A$7,IF(AR203="Glamox",'Tellere og summer'!$A$17,IF(AR203="Molde Kommune",'Tellere og summer'!$A$27,IF(AR203="Rørlegger 1",'Tellere og summer'!$A$37,IF(AR203="TietoEVRY",'Tellere og summer'!$A$47,IF(AR203="Danielsen å i",'Tellere og summer'!$A$57,IF(AR203="Panorama Turkeys",'Tellere og summer'!$A$67,IF(AR203="Team Fuglset",'Tellere og summer'!$A$77,IF(AR203="Istad Strikers",'Tellere og summer'!$A$87,IF(AR203="Ytre Bowlinglag",'Tellere og summer'!$A$97,"NA"))))))))))</f>
        <v>Niklas Sevland</v>
      </c>
      <c r="AR210" s="8"/>
      <c r="AS210" s="19"/>
      <c r="AT210" s="8"/>
      <c r="AU210" s="10">
        <f t="shared" si="122"/>
        <v>0</v>
      </c>
      <c r="AV210" s="40"/>
      <c r="AW210" s="47" t="str">
        <f>IF(AX203="Normo Slipestasjon",'Tellere og summer'!$A$7,IF(AX203="Glamox",'Tellere og summer'!$A$17,IF(AX203="Molde Kommune",'Tellere og summer'!$A$27,IF(AX203="Rørlegger 1",'Tellere og summer'!$A$37,IF(AX203="TietoEVRY",'Tellere og summer'!$A$47,IF(AX203="Danielsen å i",'Tellere og summer'!$A$57,IF(AX203="Panorama Turkeys",'Tellere og summer'!$A$67,IF(AX203="Team Fuglset",'Tellere og summer'!$A$77,IF(AX203="Istad Strikers",'Tellere og summer'!$A$87,IF(AX203="Ytre Bowlinglag",'Tellere og summer'!$A$97,"NA"))))))))))</f>
        <v>Frode Lothe</v>
      </c>
      <c r="AX210" s="8"/>
      <c r="AY210" s="19"/>
      <c r="AZ210" s="8"/>
      <c r="BA210" s="10">
        <f t="shared" si="123"/>
        <v>0</v>
      </c>
      <c r="BB210" s="27"/>
      <c r="BC210" s="47" t="str">
        <f>IF(BD203="Normo Slipestasjon",'Tellere og summer'!$A$7,IF(BD203="Glamox",'Tellere og summer'!$A$17,IF(BD203="Molde Kommune",'Tellere og summer'!$A$27,IF(BD203="Rørlegger 1",'Tellere og summer'!$A$37,IF(BD203="TietoEVRY",'Tellere og summer'!$A$47,IF(BD203="Danielsen å i",'Tellere og summer'!$A$57,IF(BD203="Panorama Turkeys",'Tellere og summer'!$A$67,IF(BD203="Team Fuglset",'Tellere og summer'!$A$77,IF(BD203="Istad Strikers",'Tellere og summer'!$A$87,IF(BD203="Ytre Bowlinglag",'Tellere og summer'!$A$97,"NA"))))))))))</f>
        <v>Preben Solem</v>
      </c>
      <c r="BD210" s="8"/>
      <c r="BE210" s="19"/>
      <c r="BF210" s="8"/>
      <c r="BG210" s="10">
        <f t="shared" si="124"/>
        <v>0</v>
      </c>
    </row>
    <row r="211" spans="1:59">
      <c r="A211" s="47">
        <f>IF(B203="Normo Slipestasjon",'Tellere og summer'!$A$8,IF(B203="Glamox",'Tellere og summer'!$A$18,IF(B203="Molde Kommune",'Tellere og summer'!$A$28,IF(B203="Rørlegger 1",'Tellere og summer'!$A$38,IF(B203="TietoEVRY",'Tellere og summer'!$A$48,IF(B203="Danielsen å i",'Tellere og summer'!$A$58,IF(B203="Panorama Turkeys",'Tellere og summer'!$A$68,IF(B203="Team Fuglset",'Tellere og summer'!$A$78,IF(B203="Istad Strikers",'Tellere og summer'!$A$88,IF(B203="Ytre Bowlinglag",'Tellere og summer'!$A$98,"NA"))))))))))</f>
        <v>0</v>
      </c>
      <c r="B211" s="8"/>
      <c r="C211" s="19"/>
      <c r="D211" s="8"/>
      <c r="E211" s="10">
        <f t="shared" si="115"/>
        <v>0</v>
      </c>
      <c r="F211" s="27"/>
      <c r="G211" s="47">
        <f>IF(H203="Normo Slipestasjon",'Tellere og summer'!$A$8,IF(H203="Glamox",'Tellere og summer'!$A$18,IF(H203="Molde Kommune",'Tellere og summer'!$A$28,IF(H203="Rørlegger 1",'Tellere og summer'!$A$38,IF(H203="TietoEVRY",'Tellere og summer'!$A$48,IF(H203="Danielsen å i",'Tellere og summer'!$A$58,IF(H203="Panorama Turkeys",'Tellere og summer'!$A$68,IF(H203="Team Fuglset",'Tellere og summer'!$A$78,IF(H203="Istad Strikers",'Tellere og summer'!$A$88,IF(H203="Ytre Bowlinglag",'Tellere og summer'!$A$98,"NA"))))))))))</f>
        <v>0</v>
      </c>
      <c r="H211" s="8"/>
      <c r="I211" s="19"/>
      <c r="J211" s="9"/>
      <c r="K211" s="8">
        <f t="shared" si="116"/>
        <v>0</v>
      </c>
      <c r="L211" s="40"/>
      <c r="M211" s="47">
        <f>IF(N203="Normo Slipestasjon",'Tellere og summer'!$A$8,IF(N203="Glamox",'Tellere og summer'!$A$18,IF(N203="Molde Kommune",'Tellere og summer'!$A$28,IF(N203="Rørlegger 1",'Tellere og summer'!$A$38,IF(N203="TietoEVRY",'Tellere og summer'!$A$48,IF(N203="Danielsen å i",'Tellere og summer'!$A$58,IF(N203="Panorama Turkeys",'Tellere og summer'!$A$68,IF(N203="Team Fuglset",'Tellere og summer'!$A$78,IF(N203="Istad Strikers",'Tellere og summer'!$A$88,IF(N203="Ytre Bowlinglag",'Tellere og summer'!$A$98,"NA"))))))))))</f>
        <v>0</v>
      </c>
      <c r="N211" s="8"/>
      <c r="O211" s="19"/>
      <c r="P211" s="8"/>
      <c r="Q211" s="10">
        <f t="shared" si="117"/>
        <v>0</v>
      </c>
      <c r="R211" s="27"/>
      <c r="S211" s="47">
        <f>IF(T203="Normo Slipestasjon",'Tellere og summer'!$A$8,IF(T203="Glamox",'Tellere og summer'!$A$18,IF(T203="Molde Kommune",'Tellere og summer'!$A$28,IF(T203="Rørlegger 1",'Tellere og summer'!$A$38,IF(T203="TietoEVRY",'Tellere og summer'!$A$48,IF(T203="Danielsen å i",'Tellere og summer'!$A$58,IF(T203="Panorama Turkeys",'Tellere og summer'!$A$68,IF(T203="Team Fuglset",'Tellere og summer'!$A$78,IF(T203="Istad Strikers",'Tellere og summer'!$A$88,IF(T203="Ytre Bowlinglag",'Tellere og summer'!$A$98,"NA"))))))))))</f>
        <v>0</v>
      </c>
      <c r="T211" s="8"/>
      <c r="U211" s="19"/>
      <c r="V211" s="8"/>
      <c r="W211" s="10">
        <f t="shared" si="118"/>
        <v>0</v>
      </c>
      <c r="X211" s="40"/>
      <c r="Y211" s="47" t="str">
        <f>IF(Z203="Normo Slipestasjon",'Tellere og summer'!$A$8,IF(Z203="Glamox",'Tellere og summer'!$A$18,IF(Z203="Molde Kommune",'Tellere og summer'!$A$28,IF(Z203="Rørlegger 1",'Tellere og summer'!$A$38,IF(Z203="TietoEVRY",'Tellere og summer'!$A$48,IF(Z203="Danielsen å i",'Tellere og summer'!$A$58,IF(Z203="Panorama Turkeys",'Tellere og summer'!$A$68,IF(Z203="Team Fuglset",'Tellere og summer'!$A$78,IF(Z203="Istad Strikers",'Tellere og summer'!$A$88,IF(Z203="Ytre Bowlinglag",'Tellere og summer'!$A$98,"NA"))))))))))</f>
        <v>Stian Teistholmen</v>
      </c>
      <c r="Z211" s="8"/>
      <c r="AA211" s="19"/>
      <c r="AB211" s="8"/>
      <c r="AC211" s="10">
        <f t="shared" si="119"/>
        <v>0</v>
      </c>
      <c r="AD211" s="27"/>
      <c r="AE211" s="47" t="str">
        <f>IF(AF203="Normo Slipestasjon",'Tellere og summer'!$A$8,IF(AF203="Glamox",'Tellere og summer'!$A$18,IF(AF203="Molde Kommune",'Tellere og summer'!$A$28,IF(AF203="Rørlegger 1",'Tellere og summer'!$A$38,IF(AF203="TietoEVRY",'Tellere og summer'!$A$48,IF(AF203="Danielsen å i",'Tellere og summer'!$A$58,IF(AF203="Panorama Turkeys",'Tellere og summer'!$A$68,IF(AF203="Team Fuglset",'Tellere og summer'!$A$78,IF(AF203="Istad Strikers",'Tellere og summer'!$A$88,IF(AF203="Ytre Bowlinglag",'Tellere og summer'!$A$98,"NA"))))))))))</f>
        <v>Kjetil Oterholm</v>
      </c>
      <c r="AF211" s="8"/>
      <c r="AG211" s="19"/>
      <c r="AH211" s="8"/>
      <c r="AI211" s="10">
        <f t="shared" si="120"/>
        <v>0</v>
      </c>
      <c r="AJ211" s="40"/>
      <c r="AK211" s="47">
        <f>IF(AL203="Normo Slipestasjon",'Tellere og summer'!$A$8,IF(AL203="Glamox",'Tellere og summer'!$A$18,IF(AL203="Molde Kommune",'Tellere og summer'!$A$28,IF(AL203="Rørlegger 1",'Tellere og summer'!$A$38,IF(AL203="TietoEVRY",'Tellere og summer'!$A$48,IF(AL203="Danielsen å i",'Tellere og summer'!$A$58,IF(AL203="Panorama Turkeys",'Tellere og summer'!$A$68,IF(AL203="Team Fuglset",'Tellere og summer'!$A$78,IF(AL203="Istad Strikers",'Tellere og summer'!$A$88,IF(AL203="Ytre Bowlinglag",'Tellere og summer'!$A$98,"NA"))))))))))</f>
        <v>0</v>
      </c>
      <c r="AL211" s="8"/>
      <c r="AM211" s="19"/>
      <c r="AN211" s="8"/>
      <c r="AO211" s="10">
        <f t="shared" si="121"/>
        <v>0</v>
      </c>
      <c r="AP211" s="27"/>
      <c r="AQ211" s="47" t="str">
        <f>IF(AR203="Normo Slipestasjon",'Tellere og summer'!$A$8,IF(AR203="Glamox",'Tellere og summer'!$A$18,IF(AR203="Molde Kommune",'Tellere og summer'!$A$28,IF(AR203="Rørlegger 1",'Tellere og summer'!$A$38,IF(AR203="TietoEVRY",'Tellere og summer'!$A$48,IF(AR203="Danielsen å i",'Tellere og summer'!$A$58,IF(AR203="Panorama Turkeys",'Tellere og summer'!$A$68,IF(AR203="Team Fuglset",'Tellere og summer'!$A$78,IF(AR203="Istad Strikers",'Tellere og summer'!$A$88,IF(AR203="Ytre Bowlinglag",'Tellere og summer'!$A$98,"NA"))))))))))</f>
        <v>Morten Strøm</v>
      </c>
      <c r="AR211" s="8">
        <v>105</v>
      </c>
      <c r="AS211" s="19">
        <v>137</v>
      </c>
      <c r="AT211" s="8">
        <v>147</v>
      </c>
      <c r="AU211" s="10">
        <f t="shared" si="122"/>
        <v>389</v>
      </c>
      <c r="AV211" s="40"/>
      <c r="AW211" s="47" t="str">
        <f>IF(AX203="Normo Slipestasjon",'Tellere og summer'!$A$8,IF(AX203="Glamox",'Tellere og summer'!$A$18,IF(AX203="Molde Kommune",'Tellere og summer'!$A$28,IF(AX203="Rørlegger 1",'Tellere og summer'!$A$38,IF(AX203="TietoEVRY",'Tellere og summer'!$A$48,IF(AX203="Danielsen å i",'Tellere og summer'!$A$58,IF(AX203="Panorama Turkeys",'Tellere og summer'!$A$68,IF(AX203="Team Fuglset",'Tellere og summer'!$A$78,IF(AX203="Istad Strikers",'Tellere og summer'!$A$88,IF(AX203="Ytre Bowlinglag",'Tellere og summer'!$A$98,"NA"))))))))))</f>
        <v>Tonje og Joakim Risnes</v>
      </c>
      <c r="AX211" s="8">
        <v>104</v>
      </c>
      <c r="AY211" s="19">
        <v>100</v>
      </c>
      <c r="AZ211" s="8">
        <v>133</v>
      </c>
      <c r="BA211" s="10">
        <f t="shared" si="123"/>
        <v>337</v>
      </c>
      <c r="BB211" s="27"/>
      <c r="BC211" s="47" t="str">
        <f>IF(BD203="Normo Slipestasjon",'Tellere og summer'!$A$8,IF(BD203="Glamox",'Tellere og summer'!$A$18,IF(BD203="Molde Kommune",'Tellere og summer'!$A$28,IF(BD203="Rørlegger 1",'Tellere og summer'!$A$38,IF(BD203="TietoEVRY",'Tellere og summer'!$A$48,IF(BD203="Danielsen å i",'Tellere og summer'!$A$58,IF(BD203="Panorama Turkeys",'Tellere og summer'!$A$68,IF(BD203="Team Fuglset",'Tellere og summer'!$A$78,IF(BD203="Istad Strikers",'Tellere og summer'!$A$88,IF(BD203="Ytre Bowlinglag",'Tellere og summer'!$A$98,"NA"))))))))))</f>
        <v>Bjørn Einar Myklebust</v>
      </c>
      <c r="BD211" s="8">
        <v>147</v>
      </c>
      <c r="BE211" s="19">
        <v>146</v>
      </c>
      <c r="BF211" s="8">
        <v>115</v>
      </c>
      <c r="BG211" s="10">
        <f t="shared" si="124"/>
        <v>408</v>
      </c>
    </row>
    <row r="212" spans="1:59">
      <c r="A212" s="47">
        <f>IF(B203="Normo Slipestasjon",'Tellere og summer'!$A$9,IF(B203="Glamox",'Tellere og summer'!$A$19,IF(B203="Molde Kommune",'Tellere og summer'!$A$29,IF(B203="Rørlegger 1",'Tellere og summer'!$A$39,IF(B203="TietoEVRY",'Tellere og summer'!$A$49,IF(B203="Danielsen å i",'Tellere og summer'!$A$59,IF(B203="Panorama Turkeys",'Tellere og summer'!$A$69,IF(B203="Team Fuglset",'Tellere og summer'!$A$79,IF(B203="Istad Strikers",'Tellere og summer'!$A$89,IF(B203="Ytre Bowlinglag",'Tellere og summer'!$A$99,"NA"))))))))))</f>
        <v>0</v>
      </c>
      <c r="B212" s="8"/>
      <c r="C212" s="19"/>
      <c r="D212" s="8"/>
      <c r="E212" s="10">
        <f t="shared" si="115"/>
        <v>0</v>
      </c>
      <c r="F212" s="27"/>
      <c r="G212" s="47">
        <f>IF(H203="Normo Slipestasjon",'Tellere og summer'!$A$9,IF(H203="Glamox",'Tellere og summer'!$A$19,IF(H203="Molde Kommune",'Tellere og summer'!$A$29,IF(H203="Rørlegger 1",'Tellere og summer'!$A$39,IF(H203="TietoEVRY",'Tellere og summer'!$A$49,IF(H203="Danielsen å i",'Tellere og summer'!$A$59,IF(H203="Panorama Turkeys",'Tellere og summer'!$A$69,IF(H203="Team Fuglset",'Tellere og summer'!$A$79,IF(H203="Istad Strikers",'Tellere og summer'!$A$89,IF(H203="Ytre Bowlinglag",'Tellere og summer'!$A$99,"NA"))))))))))</f>
        <v>0</v>
      </c>
      <c r="H212" s="8"/>
      <c r="I212" s="19"/>
      <c r="J212" s="9"/>
      <c r="K212" s="8">
        <f t="shared" si="116"/>
        <v>0</v>
      </c>
      <c r="L212" s="40"/>
      <c r="M212" s="47">
        <f>IF(N203="Normo Slipestasjon",'Tellere og summer'!$A$9,IF(N203="Glamox",'Tellere og summer'!$A$19,IF(N203="Molde Kommune",'Tellere og summer'!$A$29,IF(N203="Rørlegger 1",'Tellere og summer'!$A$39,IF(N203="TietoEVRY",'Tellere og summer'!$A$49,IF(N203="Danielsen å i",'Tellere og summer'!$A$59,IF(N203="Panorama Turkeys",'Tellere og summer'!$A$69,IF(N203="Team Fuglset",'Tellere og summer'!$A$79,IF(N203="Istad Strikers",'Tellere og summer'!$A$89,IF(N203="Ytre Bowlinglag",'Tellere og summer'!$A$99,"NA"))))))))))</f>
        <v>0</v>
      </c>
      <c r="N212" s="8"/>
      <c r="O212" s="19"/>
      <c r="P212" s="8"/>
      <c r="Q212" s="10">
        <f t="shared" si="117"/>
        <v>0</v>
      </c>
      <c r="R212" s="27"/>
      <c r="S212" s="47">
        <f>IF(T203="Normo Slipestasjon",'Tellere og summer'!$A$9,IF(T203="Glamox",'Tellere og summer'!$A$19,IF(T203="Molde Kommune",'Tellere og summer'!$A$29,IF(T203="Rørlegger 1",'Tellere og summer'!$A$39,IF(T203="TietoEVRY",'Tellere og summer'!$A$49,IF(T203="Danielsen å i",'Tellere og summer'!$A$59,IF(T203="Panorama Turkeys",'Tellere og summer'!$A$69,IF(T203="Team Fuglset",'Tellere og summer'!$A$79,IF(T203="Istad Strikers",'Tellere og summer'!$A$89,IF(T203="Ytre Bowlinglag",'Tellere og summer'!$A$99,"NA"))))))))))</f>
        <v>0</v>
      </c>
      <c r="T212" s="8"/>
      <c r="U212" s="19"/>
      <c r="V212" s="8"/>
      <c r="W212" s="10">
        <f t="shared" si="118"/>
        <v>0</v>
      </c>
      <c r="X212" s="40"/>
      <c r="Y212" s="47" t="str">
        <f>IF(Z203="Normo Slipestasjon",'Tellere og summer'!$A$9,IF(Z203="Glamox",'Tellere og summer'!$A$19,IF(Z203="Molde Kommune",'Tellere og summer'!$A$29,IF(Z203="Rørlegger 1",'Tellere og summer'!$A$39,IF(Z203="TietoEVRY",'Tellere og summer'!$A$49,IF(Z203="Danielsen å i",'Tellere og summer'!$A$59,IF(Z203="Panorama Turkeys",'Tellere og summer'!$A$69,IF(Z203="Team Fuglset",'Tellere og summer'!$A$79,IF(Z203="Istad Strikers",'Tellere og summer'!$A$89,IF(Z203="Ytre Bowlinglag",'Tellere og summer'!$A$99,"NA"))))))))))</f>
        <v>For mange spillere</v>
      </c>
      <c r="Z212" s="8"/>
      <c r="AA212" s="19"/>
      <c r="AB212" s="8"/>
      <c r="AC212" s="10">
        <f t="shared" si="119"/>
        <v>0</v>
      </c>
      <c r="AD212" s="27"/>
      <c r="AE212" s="47" t="str">
        <f>IF(AF203="Normo Slipestasjon",'Tellere og summer'!$A$9,IF(AF203="Glamox",'Tellere og summer'!$A$19,IF(AF203="Molde Kommune",'Tellere og summer'!$A$29,IF(AF203="Rørlegger 1",'Tellere og summer'!$A$39,IF(AF203="TietoEVRY",'Tellere og summer'!$A$49,IF(AF203="Danielsen å i",'Tellere og summer'!$A$59,IF(AF203="Panorama Turkeys",'Tellere og summer'!$A$69,IF(AF203="Team Fuglset",'Tellere og summer'!$A$79,IF(AF203="Istad Strikers",'Tellere og summer'!$A$89,IF(AF203="Ytre Bowlinglag",'Tellere og summer'!$A$99,"NA"))))))))))</f>
        <v>Mohammed Abdalgoder</v>
      </c>
      <c r="AF212" s="8"/>
      <c r="AG212" s="19"/>
      <c r="AH212" s="8"/>
      <c r="AI212" s="10">
        <f t="shared" si="120"/>
        <v>0</v>
      </c>
      <c r="AJ212" s="40"/>
      <c r="AK212" s="47">
        <f>IF(AL203="Normo Slipestasjon",'Tellere og summer'!$A$9,IF(AL203="Glamox",'Tellere og summer'!$A$19,IF(AL203="Molde Kommune",'Tellere og summer'!$A$29,IF(AL203="Rørlegger 1",'Tellere og summer'!$A$39,IF(AL203="TietoEVRY",'Tellere og summer'!$A$49,IF(AL203="Danielsen å i",'Tellere og summer'!$A$59,IF(AL203="Panorama Turkeys",'Tellere og summer'!$A$69,IF(AL203="Team Fuglset",'Tellere og summer'!$A$79,IF(AL203="Istad Strikers",'Tellere og summer'!$A$89,IF(AL203="Ytre Bowlinglag",'Tellere og summer'!$A$99,"NA"))))))))))</f>
        <v>0</v>
      </c>
      <c r="AL212" s="8"/>
      <c r="AM212" s="19"/>
      <c r="AN212" s="8"/>
      <c r="AO212" s="10">
        <f t="shared" si="121"/>
        <v>0</v>
      </c>
      <c r="AP212" s="27"/>
      <c r="AQ212" s="47" t="str">
        <f>IF(AR203="Normo Slipestasjon",'Tellere og summer'!$A$9,IF(AR203="Glamox",'Tellere og summer'!$A$19,IF(AR203="Molde Kommune",'Tellere og summer'!$A$29,IF(AR203="Rørlegger 1",'Tellere og summer'!$A$39,IF(AR203="TietoEVRY",'Tellere og summer'!$A$49,IF(AR203="Danielsen å i",'Tellere og summer'!$A$59,IF(AR203="Panorama Turkeys",'Tellere og summer'!$A$69,IF(AR203="Team Fuglset",'Tellere og summer'!$A$79,IF(AR203="Istad Strikers",'Tellere og summer'!$A$89,IF(AR203="Ytre Bowlinglag",'Tellere og summer'!$A$99,"NA"))))))))))</f>
        <v>Simen K. Roaldsøy</v>
      </c>
      <c r="AR212" s="8">
        <v>167</v>
      </c>
      <c r="AS212" s="19">
        <v>177</v>
      </c>
      <c r="AT212" s="8">
        <v>171</v>
      </c>
      <c r="AU212" s="10">
        <f t="shared" si="122"/>
        <v>515</v>
      </c>
      <c r="AV212" s="40"/>
      <c r="AW212" s="47" t="str">
        <f>IF(AX203="Normo Slipestasjon",'Tellere og summer'!$A$9,IF(AX203="Glamox",'Tellere og summer'!$A$19,IF(AX203="Molde Kommune",'Tellere og summer'!$A$29,IF(AX203="Rørlegger 1",'Tellere og summer'!$A$39,IF(AX203="TietoEVRY",'Tellere og summer'!$A$49,IF(AX203="Danielsen å i",'Tellere og summer'!$A$59,IF(AX203="Panorama Turkeys",'Tellere og summer'!$A$69,IF(AX203="Team Fuglset",'Tellere og summer'!$A$79,IF(AX203="Istad Strikers",'Tellere og summer'!$A$89,IF(AX203="Ytre Bowlinglag",'Tellere og summer'!$A$99,"NA"))))))))))</f>
        <v>Cato Holen og Mats Larsen</v>
      </c>
      <c r="AX212" s="8"/>
      <c r="AY212" s="19"/>
      <c r="AZ212" s="8"/>
      <c r="BA212" s="10">
        <f t="shared" si="123"/>
        <v>0</v>
      </c>
      <c r="BB212" s="27"/>
      <c r="BC212" s="47">
        <f>IF(BD203="Normo Slipestasjon",'Tellere og summer'!$A$9,IF(BD203="Glamox",'Tellere og summer'!$A$19,IF(BD203="Molde Kommune",'Tellere og summer'!$A$29,IF(BD203="Rørlegger 1",'Tellere og summer'!$A$39,IF(BD203="TietoEVRY",'Tellere og summer'!$A$49,IF(BD203="Danielsen å i",'Tellere og summer'!$A$59,IF(BD203="Panorama Turkeys",'Tellere og summer'!$A$69,IF(BD203="Team Fuglset",'Tellere og summer'!$A$79,IF(BD203="Istad Strikers",'Tellere og summer'!$A$89,IF(BD203="Ytre Bowlinglag",'Tellere og summer'!$A$99,"NA"))))))))))</f>
        <v>0</v>
      </c>
      <c r="BD212" s="8"/>
      <c r="BE212" s="19"/>
      <c r="BF212" s="8"/>
      <c r="BG212" s="10">
        <f t="shared" si="124"/>
        <v>0</v>
      </c>
    </row>
    <row r="213" spans="1:59" ht="22" thickBot="1">
      <c r="A213" s="23" t="s">
        <v>9</v>
      </c>
      <c r="B213" s="11">
        <f>HCP!$K$6</f>
        <v>99</v>
      </c>
      <c r="C213" s="11">
        <f>HCP!$K$6</f>
        <v>99</v>
      </c>
      <c r="D213" s="11">
        <f>HCP!$K$6</f>
        <v>99</v>
      </c>
      <c r="E213" s="13">
        <f t="shared" si="115"/>
        <v>297</v>
      </c>
      <c r="F213" s="27"/>
      <c r="G213" s="23" t="s">
        <v>9</v>
      </c>
      <c r="H213" s="11">
        <f>HCP!$K$2</f>
        <v>120</v>
      </c>
      <c r="I213" s="11">
        <f>HCP!$K$2</f>
        <v>120</v>
      </c>
      <c r="J213" s="12">
        <f>HCP!$K$2</f>
        <v>120</v>
      </c>
      <c r="K213" s="11">
        <f t="shared" ref="K213" si="125">SUM(H213:J213)</f>
        <v>360</v>
      </c>
      <c r="L213" s="40"/>
      <c r="M213" s="23" t="s">
        <v>9</v>
      </c>
      <c r="N213" s="11">
        <f>HCP!$K$12</f>
        <v>9</v>
      </c>
      <c r="O213" s="11">
        <f>HCP!$K$12</f>
        <v>9</v>
      </c>
      <c r="P213" s="11">
        <f>HCP!$K$12</f>
        <v>9</v>
      </c>
      <c r="Q213" s="13">
        <f t="shared" si="117"/>
        <v>27</v>
      </c>
      <c r="R213" s="27"/>
      <c r="S213" s="23" t="s">
        <v>9</v>
      </c>
      <c r="T213" s="11">
        <f>HCP!$K$4</f>
        <v>0</v>
      </c>
      <c r="U213" s="11">
        <f>HCP!$K$4</f>
        <v>0</v>
      </c>
      <c r="V213" s="11">
        <f>HCP!$K$4</f>
        <v>0</v>
      </c>
      <c r="W213" s="13">
        <f t="shared" si="118"/>
        <v>0</v>
      </c>
      <c r="X213" s="40"/>
      <c r="Y213" s="23" t="s">
        <v>9</v>
      </c>
      <c r="Z213" s="11">
        <f>HCP!$K$8</f>
        <v>102</v>
      </c>
      <c r="AA213" s="11">
        <f>HCP!$K$8</f>
        <v>102</v>
      </c>
      <c r="AB213" s="11">
        <f>HCP!$K$8</f>
        <v>102</v>
      </c>
      <c r="AC213" s="13">
        <f t="shared" si="119"/>
        <v>306</v>
      </c>
      <c r="AD213" s="27"/>
      <c r="AE213" s="23" t="s">
        <v>9</v>
      </c>
      <c r="AF213" s="11">
        <f>HCP!$K$10</f>
        <v>108</v>
      </c>
      <c r="AG213" s="11">
        <f>HCP!$K$10</f>
        <v>108</v>
      </c>
      <c r="AH213" s="11">
        <f>HCP!$K$10</f>
        <v>108</v>
      </c>
      <c r="AI213" s="13">
        <f t="shared" si="120"/>
        <v>324</v>
      </c>
      <c r="AJ213" s="40"/>
      <c r="AK213" s="23" t="s">
        <v>9</v>
      </c>
      <c r="AL213" s="11">
        <f>HCP!$K$20</f>
        <v>72</v>
      </c>
      <c r="AM213" s="11">
        <f>HCP!$K$20</f>
        <v>72</v>
      </c>
      <c r="AN213" s="11">
        <f>HCP!$K$20</f>
        <v>72</v>
      </c>
      <c r="AO213" s="13">
        <f t="shared" si="121"/>
        <v>216</v>
      </c>
      <c r="AP213" s="27"/>
      <c r="AQ213" s="23" t="s">
        <v>9</v>
      </c>
      <c r="AR213" s="11">
        <f>HCP!$K$14</f>
        <v>90</v>
      </c>
      <c r="AS213" s="11">
        <f>HCP!$K$14</f>
        <v>90</v>
      </c>
      <c r="AT213" s="11">
        <f>HCP!$K$14</f>
        <v>90</v>
      </c>
      <c r="AU213" s="13">
        <f t="shared" si="122"/>
        <v>270</v>
      </c>
      <c r="AV213" s="40"/>
      <c r="AW213" s="23" t="s">
        <v>9</v>
      </c>
      <c r="AX213" s="11">
        <f>HCP!$F$18</f>
        <v>135</v>
      </c>
      <c r="AY213" s="11">
        <f>HCP!$F$18</f>
        <v>135</v>
      </c>
      <c r="AZ213" s="11">
        <f>HCP!$F$18</f>
        <v>135</v>
      </c>
      <c r="BA213" s="13">
        <f t="shared" si="123"/>
        <v>405</v>
      </c>
      <c r="BB213" s="27"/>
      <c r="BC213" s="23" t="s">
        <v>9</v>
      </c>
      <c r="BD213" s="11">
        <f>HCP!$K$16</f>
        <v>66</v>
      </c>
      <c r="BE213" s="11">
        <f>HCP!$K$16</f>
        <v>66</v>
      </c>
      <c r="BF213" s="11">
        <f>HCP!$K$16</f>
        <v>66</v>
      </c>
      <c r="BG213" s="13">
        <f t="shared" si="124"/>
        <v>198</v>
      </c>
    </row>
    <row r="214" spans="1:59" ht="16" thickBot="1">
      <c r="A214" s="45" t="s">
        <v>7</v>
      </c>
      <c r="B214" s="14">
        <f>SUM(B206:B213)</f>
        <v>500</v>
      </c>
      <c r="C214" s="14">
        <f>SUM(C206:C213)</f>
        <v>509</v>
      </c>
      <c r="D214" s="14">
        <f>SUM(D206:D213)</f>
        <v>565</v>
      </c>
      <c r="E214" s="14">
        <f>SUM(B214:D214)</f>
        <v>1574</v>
      </c>
      <c r="F214" s="27"/>
      <c r="G214" s="27"/>
      <c r="H214" s="14">
        <f>SUM(H206:H213)</f>
        <v>437</v>
      </c>
      <c r="I214" s="14">
        <f>SUM(I206:I213)</f>
        <v>492</v>
      </c>
      <c r="J214" s="14">
        <f>SUM(J206:J213)</f>
        <v>526</v>
      </c>
      <c r="K214" s="14">
        <f>SUM(H214:J214)</f>
        <v>1455</v>
      </c>
      <c r="L214" s="40"/>
      <c r="M214" s="36"/>
      <c r="N214" s="14">
        <f>SUM(N206:N213)</f>
        <v>557</v>
      </c>
      <c r="O214" s="14">
        <f>SUM(O206:O213)</f>
        <v>559</v>
      </c>
      <c r="P214" s="14">
        <f>SUM(P206:P213)</f>
        <v>537</v>
      </c>
      <c r="Q214" s="14">
        <f>SUM(N214:P214)</f>
        <v>1653</v>
      </c>
      <c r="R214" s="27"/>
      <c r="S214" s="27"/>
      <c r="T214" s="14">
        <f>SUM(T206:T213)</f>
        <v>627</v>
      </c>
      <c r="U214" s="14">
        <f>SUM(U206:U213)</f>
        <v>507</v>
      </c>
      <c r="V214" s="14">
        <f>SUM(V206:V213)</f>
        <v>619</v>
      </c>
      <c r="W214" s="14">
        <f>SUM(T214:V214)</f>
        <v>1753</v>
      </c>
      <c r="X214" s="40"/>
      <c r="Y214" s="36"/>
      <c r="Z214" s="14">
        <f>SUM(Z206:Z213)</f>
        <v>102</v>
      </c>
      <c r="AA214" s="14">
        <f>SUM(AA206:AA213)</f>
        <v>102</v>
      </c>
      <c r="AB214" s="14">
        <f>SUM(AB206:AB213)</f>
        <v>102</v>
      </c>
      <c r="AC214" s="14">
        <f>SUM(Z214:AB214)</f>
        <v>306</v>
      </c>
      <c r="AD214" s="27"/>
      <c r="AE214" s="27"/>
      <c r="AF214" s="14">
        <f>SUM(AF206:AF213)</f>
        <v>108</v>
      </c>
      <c r="AG214" s="14">
        <f>SUM(AG206:AG213)</f>
        <v>108</v>
      </c>
      <c r="AH214" s="14">
        <f>SUM(AH206:AH213)</f>
        <v>108</v>
      </c>
      <c r="AI214" s="14">
        <f>SUM(AF214:AH214)</f>
        <v>324</v>
      </c>
      <c r="AJ214" s="40"/>
      <c r="AK214" s="36"/>
      <c r="AL214" s="14">
        <f>SUM(AL206:AL213)</f>
        <v>561</v>
      </c>
      <c r="AM214" s="14">
        <f>SUM(AM206:AM213)</f>
        <v>484</v>
      </c>
      <c r="AN214" s="14">
        <f>SUM(AN206:AN213)</f>
        <v>605</v>
      </c>
      <c r="AO214" s="14">
        <f>SUM(AL214:AN214)</f>
        <v>1650</v>
      </c>
      <c r="AP214" s="27"/>
      <c r="AQ214" s="27"/>
      <c r="AR214" s="14">
        <f>SUM(AR206:AR213)</f>
        <v>561</v>
      </c>
      <c r="AS214" s="14">
        <f>SUM(AS206:AS213)</f>
        <v>572</v>
      </c>
      <c r="AT214" s="14">
        <f>SUM(AT206:AT213)</f>
        <v>569</v>
      </c>
      <c r="AU214" s="14">
        <f>SUM(AR214:AT214)</f>
        <v>1702</v>
      </c>
      <c r="AV214" s="40"/>
      <c r="AW214" s="36"/>
      <c r="AX214" s="14">
        <f>SUM(AX206:AX213)</f>
        <v>479</v>
      </c>
      <c r="AY214" s="14">
        <f>SUM(AY206:AY213)</f>
        <v>526</v>
      </c>
      <c r="AZ214" s="14">
        <f>SUM(AZ206:AZ213)</f>
        <v>492</v>
      </c>
      <c r="BA214" s="14">
        <f>SUM(AX214:AZ214)</f>
        <v>1497</v>
      </c>
      <c r="BB214" s="27"/>
      <c r="BC214" s="27"/>
      <c r="BD214" s="14">
        <f>SUM(BD206:BD213)</f>
        <v>506</v>
      </c>
      <c r="BE214" s="14">
        <f>SUM(BE206:BE213)</f>
        <v>503</v>
      </c>
      <c r="BF214" s="14">
        <f>SUM(BF206:BF213)</f>
        <v>500</v>
      </c>
      <c r="BG214" s="14">
        <f>SUM(BD214:BF214)</f>
        <v>1509</v>
      </c>
    </row>
    <row r="215" spans="1:59" s="25" customFormat="1" ht="16" thickBot="1">
      <c r="A215" s="45" t="s">
        <v>77</v>
      </c>
      <c r="B215" s="214">
        <f>IF(E214-E213=0,"0",IF(B214&gt;H214,1,IF(B214=H214,"0,5",0)))</f>
        <v>1</v>
      </c>
      <c r="C215" s="214">
        <f>IF(E214-E213=0,"0",IF(C214&gt;I214,1,IF(C214=I214,"0,5",0)))</f>
        <v>1</v>
      </c>
      <c r="D215" s="214">
        <f>IF(E214-E213=0,"0",IF(D214&gt;J214,1,IF(D214=J214,"0,5",0)))</f>
        <v>1</v>
      </c>
      <c r="E215" s="214">
        <f>IF(E214-E213=0,"0",IF(E214&gt;K214,1,IF(E214=K214,"0,5",0)))</f>
        <v>1</v>
      </c>
      <c r="F215" s="27"/>
      <c r="G215" s="27"/>
      <c r="H215" s="214">
        <f>IF(K214-K213=0,"0",IF(H214&gt;B214,1,IF(H214=B214,"0,5",0)))</f>
        <v>0</v>
      </c>
      <c r="I215" s="214">
        <f>IF(K214-K213=0,"0",IF(I214&gt;C214,1,IF(I214=C214,"0,5",0)))</f>
        <v>0</v>
      </c>
      <c r="J215" s="214">
        <f>IF(K214-K213=0,"0",IF(J214&gt;D214,1,IF(J214=D214,"0,5",0)))</f>
        <v>0</v>
      </c>
      <c r="K215" s="214">
        <f>IF(K214-K213=0,"0",IF(K214&gt;E214,1,IF(K214=E214,"0,5",0)))</f>
        <v>0</v>
      </c>
      <c r="L215" s="40"/>
      <c r="M215" s="36"/>
      <c r="N215" s="214">
        <f>IF(Q214-Q213=0,"0",IF(N214&gt;T214,1,IF(N214=T214,"0,5",0)))</f>
        <v>0</v>
      </c>
      <c r="O215" s="214">
        <f>IF(Q214-Q213=0,"0",IF(O214&gt;U214,1,IF(O214=U214,"0,5",0)))</f>
        <v>1</v>
      </c>
      <c r="P215" s="214">
        <f>IF(Q214-Q213=0,"0",IF(P214&gt;V214,1,IF(P214=V214,"0,5",0)))</f>
        <v>0</v>
      </c>
      <c r="Q215" s="214">
        <f>IF(Q214-Q213=0,"0",IF(Q214&gt;W214,1,IF(Q214=W214,"0,5",0)))</f>
        <v>0</v>
      </c>
      <c r="R215" s="27"/>
      <c r="S215" s="27"/>
      <c r="T215" s="214">
        <f>IF(W214-W213=0,"0",IF(T214&gt;N214,1,IF(T214=N214,"0,5",0)))</f>
        <v>1</v>
      </c>
      <c r="U215" s="214">
        <f>IF(W214-W213=0,"0",IF(U214&gt;O214,1,IF(U214=O214,"0,5",0)))</f>
        <v>0</v>
      </c>
      <c r="V215" s="214">
        <f>IF(W214-W213=0,"0",IF(V214&gt;P214,1,IF(V214=P214,"0,5",0)))</f>
        <v>1</v>
      </c>
      <c r="W215" s="214">
        <f>IF(W214-W213=0,"0",IF(W214&gt;Q214,1,IF(W214=Q214,"0,5",0)))</f>
        <v>1</v>
      </c>
      <c r="X215" s="40"/>
      <c r="Y215" s="36"/>
      <c r="Z215" s="214" t="str">
        <f>IF(AC214-AC213=0,"0",IF(Z214&gt;AF214,1,IF(Z214=AF214,"0,5",0)))</f>
        <v>0</v>
      </c>
      <c r="AA215" s="214" t="str">
        <f>IF(AC214-AC213=0,"0",IF(AA214&gt;AG214,1,IF(AA214=AG214,"0,5",0)))</f>
        <v>0</v>
      </c>
      <c r="AB215" s="214" t="str">
        <f>IF(AC214-AC213=0,"0",IF(AB214&gt;AH214,1,IF(AB214=AH214,"0,5",0)))</f>
        <v>0</v>
      </c>
      <c r="AC215" s="214" t="str">
        <f>IF(AC214-AC213=0,"0",IF(AC214&gt;AI214,1,IF(AC214=AI214,"0,5",0)))</f>
        <v>0</v>
      </c>
      <c r="AD215" s="27"/>
      <c r="AE215" s="27"/>
      <c r="AF215" s="214" t="str">
        <f>IF(AI214-AI213=0,"0",IF(AF214&gt;Z214,1,IF(AF214=Z214,"0,5",0)))</f>
        <v>0</v>
      </c>
      <c r="AG215" s="214" t="str">
        <f>IF(AI214-AI213=0,"0",IF(AG214&gt;AA214,1,IF(AG214=AA214,"0,5",0)))</f>
        <v>0</v>
      </c>
      <c r="AH215" s="214" t="str">
        <f>IF(AI214-AI213=0,"0",IF(AH214&gt;AB214,1,IF(AH214=AB214,"0,5",0)))</f>
        <v>0</v>
      </c>
      <c r="AI215" s="214" t="str">
        <f>IF(AI214-AI213=0,"0",IF(AI214&gt;AC214,1,IF(AI214=AC214,"0,5",0)))</f>
        <v>0</v>
      </c>
      <c r="AJ215" s="40"/>
      <c r="AK215" s="36"/>
      <c r="AL215" s="214" t="str">
        <f>IF(AO214-AO213=0,"0",IF(AL214&gt;AR214,1,IF(AL214=AR214,"0,5",0)))</f>
        <v>0,5</v>
      </c>
      <c r="AM215" s="214">
        <f>IF(AO214-AO213=0,"0",IF(AM214&gt;AS214,1,IF(AM214=AS214,"0,5",0)))</f>
        <v>0</v>
      </c>
      <c r="AN215" s="214">
        <f>IF(AO214-AO213=0,"0",IF(AN214&gt;AT214,1,IF(AN214=AT214,"0,5",0)))</f>
        <v>1</v>
      </c>
      <c r="AO215" s="214">
        <f>IF(AO214-AO213=0,"0",IF(AO214&gt;AU214,1,IF(AO214=AU214,"0,5",0)))</f>
        <v>0</v>
      </c>
      <c r="AP215" s="27"/>
      <c r="AQ215" s="27"/>
      <c r="AR215" s="214" t="str">
        <f>IF(AU214-AU213=0,"0",IF(AR214&gt;AL214,1,IF(AR214=AL214,"0,5",0)))</f>
        <v>0,5</v>
      </c>
      <c r="AS215" s="214">
        <f>IF(AU214-AU213=0,"0",IF(AS214&gt;AM214,1,IF(AS214=AM214,"0,5",0)))</f>
        <v>1</v>
      </c>
      <c r="AT215" s="214">
        <f>IF(AU214-AU213=0,"0",IF(AT214&gt;AN214,1,IF(AT214=AN214,"0,5",0)))</f>
        <v>0</v>
      </c>
      <c r="AU215" s="214">
        <f>IF(AU214-AU213=0,"0",IF(AU214&gt;AO214,1,IF(AU214=AO214,"0,5",0)))</f>
        <v>1</v>
      </c>
      <c r="AV215" s="40"/>
      <c r="AW215" s="36"/>
      <c r="AX215" s="214">
        <f>IF(BA214-BA213=0,"0",IF(AX214&gt;BD214,1,IF(AX214=BD214,"0,5",0)))</f>
        <v>0</v>
      </c>
      <c r="AY215" s="214">
        <f>IF(BA214-BA213=0,"0",IF(AY214&gt;BE214,1,IF(AY214=BE214,"0,5",0)))</f>
        <v>1</v>
      </c>
      <c r="AZ215" s="214">
        <f>IF(BA214-BA213=0,"0",IF(AZ214&gt;BF214,1,IF(AZ214=BF214,"0,5",0)))</f>
        <v>0</v>
      </c>
      <c r="BA215" s="214">
        <f>IF(BA214-BA213=0,"0",IF(BA214&gt;BG214,1,IF(BA214=BG214,"0,5",0)))</f>
        <v>0</v>
      </c>
      <c r="BB215" s="27"/>
      <c r="BC215" s="27"/>
      <c r="BD215" s="214">
        <f>IF(BG214-BG213=0,"0",IF(BD214&gt;AX214,1,IF(BD214=AX214,"0,5",0)))</f>
        <v>1</v>
      </c>
      <c r="BE215" s="214">
        <f>IF(BG214-BG213=0,"0",IF(BE214&gt;AY214,1,IF(BE214=AY214,"0,5",0)))</f>
        <v>0</v>
      </c>
      <c r="BF215" s="214">
        <f>IF(BG214-BG213=0,"0",IF(BF214&gt;AZ214,1,IF(BF214=AZ214,"0,5",0)))</f>
        <v>1</v>
      </c>
      <c r="BG215" s="214">
        <f>IF(BG214-BG213=0,"0",IF(BG214&gt;BA214,1,IF(BG214=BA214,"0,5",0)))</f>
        <v>1</v>
      </c>
    </row>
    <row r="216" spans="1:59" s="25" customFormat="1" ht="21" thickBot="1">
      <c r="A216" s="15"/>
      <c r="B216" s="37"/>
      <c r="C216" s="37"/>
      <c r="D216" s="16" t="s">
        <v>10</v>
      </c>
      <c r="E216" s="46">
        <f>B215+C215+D215+E215</f>
        <v>4</v>
      </c>
      <c r="F216" s="37"/>
      <c r="G216" s="37"/>
      <c r="H216" s="37"/>
      <c r="I216" s="37"/>
      <c r="J216" s="16" t="s">
        <v>10</v>
      </c>
      <c r="K216" s="46">
        <f>H215+I215+J215+K215</f>
        <v>0</v>
      </c>
      <c r="L216" s="41"/>
      <c r="M216" s="15"/>
      <c r="N216" s="37"/>
      <c r="O216" s="37"/>
      <c r="P216" s="16" t="s">
        <v>10</v>
      </c>
      <c r="Q216" s="46">
        <f>N215+O215+P215+Q215</f>
        <v>1</v>
      </c>
      <c r="R216" s="37"/>
      <c r="S216" s="37"/>
      <c r="T216" s="37"/>
      <c r="U216" s="37"/>
      <c r="V216" s="16" t="s">
        <v>10</v>
      </c>
      <c r="W216" s="46">
        <f>T215+U215+V215+W215</f>
        <v>3</v>
      </c>
      <c r="X216" s="41"/>
      <c r="Y216" s="15"/>
      <c r="Z216" s="37"/>
      <c r="AA216" s="37"/>
      <c r="AB216" s="16" t="s">
        <v>10</v>
      </c>
      <c r="AC216" s="46">
        <f>Z215+AA215+AB215+AC215</f>
        <v>0</v>
      </c>
      <c r="AD216" s="37"/>
      <c r="AE216" s="37"/>
      <c r="AF216" s="37"/>
      <c r="AG216" s="37"/>
      <c r="AH216" s="16" t="s">
        <v>10</v>
      </c>
      <c r="AI216" s="46">
        <f>AF215+AG215+AH215+AI215</f>
        <v>0</v>
      </c>
      <c r="AJ216" s="41"/>
      <c r="AK216" s="15"/>
      <c r="AL216" s="37"/>
      <c r="AM216" s="37"/>
      <c r="AN216" s="16" t="s">
        <v>10</v>
      </c>
      <c r="AO216" s="46">
        <f>AL215+AM215+AN215+AO215</f>
        <v>1.5</v>
      </c>
      <c r="AP216" s="37"/>
      <c r="AQ216" s="37"/>
      <c r="AR216" s="37"/>
      <c r="AS216" s="37"/>
      <c r="AT216" s="16" t="s">
        <v>10</v>
      </c>
      <c r="AU216" s="385">
        <f>AR215+AS215+AT215+AU215</f>
        <v>2.5</v>
      </c>
      <c r="AV216" s="41"/>
      <c r="AW216" s="15"/>
      <c r="AX216" s="37"/>
      <c r="AY216" s="37"/>
      <c r="AZ216" s="16" t="s">
        <v>10</v>
      </c>
      <c r="BA216" s="46">
        <f>AX215+AY215+AZ215+BA215</f>
        <v>1</v>
      </c>
      <c r="BB216" s="37"/>
      <c r="BC216" s="37"/>
      <c r="BD216" s="37"/>
      <c r="BE216" s="37"/>
      <c r="BF216" s="16" t="s">
        <v>10</v>
      </c>
      <c r="BG216" s="46">
        <f>BD215+BE215+BF215+BG215</f>
        <v>3</v>
      </c>
    </row>
    <row r="217" spans="1:59" s="25" customFormat="1" ht="16" thickBot="1">
      <c r="D217" s="44" t="s">
        <v>268</v>
      </c>
      <c r="E217" s="44" t="str">
        <f>IF(E214-E213=0,"IS",IF(E216&gt;K216,"S",IF(E216&lt;K216,"T",IF(E216=K216,"U","0"))))</f>
        <v>S</v>
      </c>
      <c r="J217" s="44" t="s">
        <v>268</v>
      </c>
      <c r="K217" s="44" t="str">
        <f>IF(K214-K213=0,"IS",IF(K216&gt;E216,"S",IF(K216&lt;E216,"T",IF(K216=E216,"U","0"))))</f>
        <v>T</v>
      </c>
      <c r="P217" s="44" t="s">
        <v>268</v>
      </c>
      <c r="Q217" s="44" t="str">
        <f>IF(Q214-Q213=0,"IS",IF(Q216&gt;W216,"S",IF(Q216&lt;W216,"T",IF(Q216=W216,"U","0"))))</f>
        <v>T</v>
      </c>
      <c r="V217" s="44" t="s">
        <v>268</v>
      </c>
      <c r="W217" s="44" t="str">
        <f>IF(W214-W213=0,"IS",IF(W216&gt;Q216,"S",IF(W216&lt;Q216,"T",IF(W216=Q216,"U","0"))))</f>
        <v>S</v>
      </c>
      <c r="AB217" s="44" t="s">
        <v>268</v>
      </c>
      <c r="AC217" s="44" t="str">
        <f>IF(AC214-AC213=0,"IS",IF(AC216&gt;AI216,"S",IF(AC216&lt;AI216,"T",IF(AC216=AI216,"U","0"))))</f>
        <v>IS</v>
      </c>
      <c r="AH217" s="44" t="s">
        <v>268</v>
      </c>
      <c r="AI217" s="44" t="str">
        <f>IF(AI214-AI213=0,"IS",IF(AI216&gt;AC216,"S",IF(AI216&lt;AC216,"T",IF(AI216=AC216,"U","0"))))</f>
        <v>IS</v>
      </c>
      <c r="AN217" s="44" t="s">
        <v>268</v>
      </c>
      <c r="AO217" s="44" t="str">
        <f>IF(AO214-AO213=0,"IS",IF(AO216&gt;AU216,"S",IF(AO216&lt;AU216,"T",IF(AO216=AU216,"U","0"))))</f>
        <v>T</v>
      </c>
      <c r="AT217" s="44" t="s">
        <v>268</v>
      </c>
      <c r="AU217" s="44" t="str">
        <f>IF(AU214-AU213=0,"IS",IF(AU216&gt;AO216,"S",IF(AU216&lt;AO216,"T",IF(AU216=AO216,"U","0"))))</f>
        <v>S</v>
      </c>
      <c r="AZ217" s="44" t="s">
        <v>268</v>
      </c>
      <c r="BA217" s="44" t="str">
        <f>IF(BA214-BA213=0,"IS",IF(BA216&gt;BG216,"S",IF(BA216&lt;BG216,"T",IF(BA216=BG216,"U","0"))))</f>
        <v>T</v>
      </c>
      <c r="BF217" s="44" t="s">
        <v>268</v>
      </c>
      <c r="BG217" s="44" t="str">
        <f>IF(BG214-BG213=0,"IS",IF(BG216&gt;BA216,"S",IF(BG216&lt;BA216,"T",IF(BG216=BA216,"U","0"))))</f>
        <v>S</v>
      </c>
    </row>
    <row r="218" spans="1:59" ht="16" thickBot="1"/>
    <row r="219" spans="1:59" ht="27" thickBot="1">
      <c r="A219" s="38" t="s">
        <v>152</v>
      </c>
      <c r="B219" s="39"/>
      <c r="C219" s="39"/>
      <c r="D219" s="39"/>
      <c r="E219" s="39"/>
      <c r="F219" s="39"/>
      <c r="G219" s="39"/>
      <c r="H219" s="39"/>
      <c r="I219" s="39"/>
      <c r="J219" s="39"/>
      <c r="K219" s="39"/>
      <c r="L219" s="39"/>
      <c r="M219" s="39"/>
      <c r="N219" s="39"/>
      <c r="O219" s="39"/>
      <c r="P219" s="39"/>
      <c r="Q219" s="39"/>
      <c r="R219" s="39"/>
      <c r="S219" s="39"/>
      <c r="T219" s="39"/>
      <c r="U219" s="39"/>
      <c r="V219" s="39"/>
      <c r="W219" s="39"/>
      <c r="X219" s="39"/>
      <c r="Y219" s="39"/>
      <c r="Z219" s="39"/>
      <c r="AA219" s="39"/>
      <c r="AB219" s="39"/>
      <c r="AC219" s="39"/>
      <c r="AD219" s="39"/>
      <c r="AE219" s="39"/>
      <c r="AF219" s="39"/>
      <c r="AG219" s="39"/>
      <c r="AH219" s="39"/>
      <c r="AI219" s="39"/>
      <c r="AJ219" s="39"/>
      <c r="AK219" s="39"/>
      <c r="AL219" s="39"/>
      <c r="AM219" s="39"/>
      <c r="AN219" s="39"/>
      <c r="AO219" s="39"/>
      <c r="AP219" s="39"/>
      <c r="AQ219" s="39"/>
      <c r="AR219" s="39"/>
      <c r="AS219" s="39"/>
      <c r="AT219" s="39"/>
      <c r="AU219" s="39"/>
      <c r="AV219" s="39"/>
      <c r="AW219" s="39"/>
      <c r="AX219" s="39"/>
      <c r="AY219" s="39"/>
      <c r="AZ219" s="39"/>
      <c r="BA219" s="39"/>
      <c r="BB219" s="39"/>
      <c r="BC219" s="39"/>
      <c r="BD219" s="39"/>
      <c r="BE219" s="39"/>
      <c r="BF219" s="39"/>
      <c r="BG219" s="42"/>
    </row>
    <row r="220" spans="1:59" ht="21">
      <c r="A220" s="24" t="s">
        <v>153</v>
      </c>
      <c r="B220" s="31"/>
      <c r="C220" s="31"/>
      <c r="D220" s="31"/>
      <c r="E220" s="31"/>
      <c r="F220" s="31"/>
      <c r="G220" s="31"/>
      <c r="H220" s="31"/>
      <c r="I220" s="31"/>
      <c r="J220" s="31"/>
      <c r="K220" s="32"/>
      <c r="L220" s="40"/>
      <c r="M220" s="24" t="s">
        <v>154</v>
      </c>
      <c r="N220" s="31"/>
      <c r="O220" s="31"/>
      <c r="P220" s="31"/>
      <c r="Q220" s="31"/>
      <c r="R220" s="31"/>
      <c r="S220" s="31"/>
      <c r="T220" s="31"/>
      <c r="U220" s="31"/>
      <c r="V220" s="31"/>
      <c r="W220" s="32"/>
      <c r="X220" s="40"/>
      <c r="Y220" s="24" t="s">
        <v>155</v>
      </c>
      <c r="Z220" s="31"/>
      <c r="AA220" s="31"/>
      <c r="AB220" s="31"/>
      <c r="AC220" s="31"/>
      <c r="AD220" s="31"/>
      <c r="AE220" s="31"/>
      <c r="AF220" s="31"/>
      <c r="AG220" s="31"/>
      <c r="AH220" s="31"/>
      <c r="AI220" s="32"/>
      <c r="AJ220" s="40"/>
      <c r="AK220" s="24" t="s">
        <v>156</v>
      </c>
      <c r="AL220" s="31"/>
      <c r="AM220" s="31"/>
      <c r="AN220" s="31"/>
      <c r="AO220" s="31"/>
      <c r="AP220" s="31"/>
      <c r="AQ220" s="31"/>
      <c r="AR220" s="31"/>
      <c r="AS220" s="31"/>
      <c r="AT220" s="31"/>
      <c r="AU220" s="32"/>
      <c r="AV220" s="40"/>
      <c r="AW220" s="24" t="s">
        <v>157</v>
      </c>
      <c r="AX220" s="31"/>
      <c r="AY220" s="31"/>
      <c r="AZ220" s="31"/>
      <c r="BA220" s="31"/>
      <c r="BB220" s="31"/>
      <c r="BC220" s="31"/>
      <c r="BD220" s="31"/>
      <c r="BE220" s="31"/>
      <c r="BF220" s="31"/>
      <c r="BG220" s="32"/>
    </row>
    <row r="221" spans="1:59" ht="18">
      <c r="A221" s="33" t="s">
        <v>2</v>
      </c>
      <c r="B221" s="386" t="s">
        <v>64</v>
      </c>
      <c r="C221" s="386"/>
      <c r="D221" s="27"/>
      <c r="E221" s="27"/>
      <c r="F221" s="27"/>
      <c r="G221" s="34" t="s">
        <v>13</v>
      </c>
      <c r="H221" s="386" t="s">
        <v>11</v>
      </c>
      <c r="I221" s="386"/>
      <c r="J221" s="27"/>
      <c r="K221" s="35"/>
      <c r="L221" s="40"/>
      <c r="M221" s="33" t="s">
        <v>2</v>
      </c>
      <c r="N221" s="386" t="s">
        <v>26</v>
      </c>
      <c r="O221" s="386"/>
      <c r="P221" s="27"/>
      <c r="Q221" s="27"/>
      <c r="R221" s="27"/>
      <c r="S221" s="34" t="s">
        <v>13</v>
      </c>
      <c r="T221" s="386" t="s">
        <v>12</v>
      </c>
      <c r="U221" s="386"/>
      <c r="V221" s="27"/>
      <c r="W221" s="35"/>
      <c r="X221" s="40"/>
      <c r="Y221" s="33" t="s">
        <v>2</v>
      </c>
      <c r="Z221" s="386" t="s">
        <v>29</v>
      </c>
      <c r="AA221" s="386"/>
      <c r="AB221" s="27"/>
      <c r="AC221" s="27"/>
      <c r="AD221" s="27"/>
      <c r="AE221" s="34" t="s">
        <v>13</v>
      </c>
      <c r="AF221" s="386" t="s">
        <v>27</v>
      </c>
      <c r="AG221" s="386"/>
      <c r="AH221" s="27"/>
      <c r="AI221" s="35"/>
      <c r="AJ221" s="40"/>
      <c r="AK221" s="33" t="s">
        <v>2</v>
      </c>
      <c r="AL221" s="386" t="s">
        <v>32</v>
      </c>
      <c r="AM221" s="386"/>
      <c r="AN221" s="27"/>
      <c r="AO221" s="27"/>
      <c r="AP221" s="27"/>
      <c r="AQ221" s="34" t="s">
        <v>13</v>
      </c>
      <c r="AR221" s="386" t="s">
        <v>147</v>
      </c>
      <c r="AS221" s="386"/>
      <c r="AT221" s="27"/>
      <c r="AU221" s="35"/>
      <c r="AV221" s="40"/>
      <c r="AW221" s="33" t="s">
        <v>2</v>
      </c>
      <c r="AX221" s="386" t="s">
        <v>30</v>
      </c>
      <c r="AY221" s="386"/>
      <c r="AZ221" s="27"/>
      <c r="BA221" s="27"/>
      <c r="BB221" s="27"/>
      <c r="BC221" s="34" t="s">
        <v>13</v>
      </c>
      <c r="BD221" s="386" t="s">
        <v>31</v>
      </c>
      <c r="BE221" s="386"/>
      <c r="BF221" s="27"/>
      <c r="BG221" s="35"/>
    </row>
    <row r="222" spans="1:59" ht="16" thickBot="1">
      <c r="A222" s="36"/>
      <c r="B222" s="27"/>
      <c r="C222" s="27"/>
      <c r="D222" s="27"/>
      <c r="E222" s="27"/>
      <c r="F222" s="27"/>
      <c r="G222" s="27"/>
      <c r="H222" s="27"/>
      <c r="I222" s="27"/>
      <c r="J222" s="27"/>
      <c r="K222" s="35"/>
      <c r="L222" s="40"/>
      <c r="M222" s="36"/>
      <c r="N222" s="27"/>
      <c r="O222" s="27"/>
      <c r="P222" s="27"/>
      <c r="Q222" s="27"/>
      <c r="R222" s="27"/>
      <c r="S222" s="27"/>
      <c r="T222" s="27"/>
      <c r="U222" s="27"/>
      <c r="V222" s="27"/>
      <c r="W222" s="35"/>
      <c r="X222" s="40"/>
      <c r="Y222" s="36"/>
      <c r="Z222" s="27"/>
      <c r="AA222" s="27"/>
      <c r="AB222" s="27"/>
      <c r="AC222" s="27"/>
      <c r="AD222" s="27"/>
      <c r="AE222" s="27"/>
      <c r="AF222" s="27"/>
      <c r="AG222" s="27"/>
      <c r="AH222" s="27"/>
      <c r="AI222" s="35"/>
      <c r="AJ222" s="40"/>
      <c r="AK222" s="36"/>
      <c r="AL222" s="27"/>
      <c r="AM222" s="27"/>
      <c r="AN222" s="27"/>
      <c r="AO222" s="27"/>
      <c r="AP222" s="27"/>
      <c r="AQ222" s="27"/>
      <c r="AR222" s="27"/>
      <c r="AS222" s="27"/>
      <c r="AT222" s="27"/>
      <c r="AU222" s="35"/>
      <c r="AV222" s="40"/>
      <c r="AW222" s="36"/>
      <c r="AX222" s="27"/>
      <c r="AY222" s="27"/>
      <c r="AZ222" s="27"/>
      <c r="BA222" s="27"/>
      <c r="BB222" s="27"/>
      <c r="BC222" s="27"/>
      <c r="BD222" s="27"/>
      <c r="BE222" s="27"/>
      <c r="BF222" s="27"/>
      <c r="BG222" s="35"/>
    </row>
    <row r="223" spans="1:59" ht="16" thickBot="1">
      <c r="A223" s="3" t="s">
        <v>3</v>
      </c>
      <c r="B223" s="4" t="s">
        <v>4</v>
      </c>
      <c r="C223" s="17" t="s">
        <v>5</v>
      </c>
      <c r="D223" s="17" t="s">
        <v>6</v>
      </c>
      <c r="E223" s="4" t="s">
        <v>7</v>
      </c>
      <c r="F223" s="27"/>
      <c r="G223" s="3" t="s">
        <v>3</v>
      </c>
      <c r="H223" s="4" t="s">
        <v>4</v>
      </c>
      <c r="I223" s="17" t="s">
        <v>5</v>
      </c>
      <c r="J223" s="17" t="s">
        <v>6</v>
      </c>
      <c r="K223" s="4" t="s">
        <v>7</v>
      </c>
      <c r="L223" s="40"/>
      <c r="M223" s="3" t="s">
        <v>3</v>
      </c>
      <c r="N223" s="4" t="s">
        <v>4</v>
      </c>
      <c r="O223" s="17" t="s">
        <v>5</v>
      </c>
      <c r="P223" s="17" t="s">
        <v>6</v>
      </c>
      <c r="Q223" s="4" t="s">
        <v>7</v>
      </c>
      <c r="R223" s="27"/>
      <c r="S223" s="3" t="s">
        <v>3</v>
      </c>
      <c r="T223" s="4" t="s">
        <v>4</v>
      </c>
      <c r="U223" s="17" t="s">
        <v>5</v>
      </c>
      <c r="V223" s="17" t="s">
        <v>6</v>
      </c>
      <c r="W223" s="4" t="s">
        <v>7</v>
      </c>
      <c r="X223" s="40"/>
      <c r="Y223" s="3" t="s">
        <v>3</v>
      </c>
      <c r="Z223" s="4" t="s">
        <v>4</v>
      </c>
      <c r="AA223" s="17" t="s">
        <v>5</v>
      </c>
      <c r="AB223" s="17" t="s">
        <v>6</v>
      </c>
      <c r="AC223" s="4" t="s">
        <v>7</v>
      </c>
      <c r="AD223" s="27"/>
      <c r="AE223" s="3" t="s">
        <v>3</v>
      </c>
      <c r="AF223" s="4" t="s">
        <v>4</v>
      </c>
      <c r="AG223" s="17" t="s">
        <v>5</v>
      </c>
      <c r="AH223" s="17" t="s">
        <v>6</v>
      </c>
      <c r="AI223" s="4" t="s">
        <v>7</v>
      </c>
      <c r="AJ223" s="40"/>
      <c r="AK223" s="3" t="s">
        <v>3</v>
      </c>
      <c r="AL223" s="4" t="s">
        <v>4</v>
      </c>
      <c r="AM223" s="17" t="s">
        <v>5</v>
      </c>
      <c r="AN223" s="17" t="s">
        <v>6</v>
      </c>
      <c r="AO223" s="4" t="s">
        <v>7</v>
      </c>
      <c r="AP223" s="27"/>
      <c r="AQ223" s="3" t="s">
        <v>3</v>
      </c>
      <c r="AR223" s="4" t="s">
        <v>4</v>
      </c>
      <c r="AS223" s="17" t="s">
        <v>5</v>
      </c>
      <c r="AT223" s="17" t="s">
        <v>6</v>
      </c>
      <c r="AU223" s="4" t="s">
        <v>7</v>
      </c>
      <c r="AV223" s="40"/>
      <c r="AW223" s="3" t="s">
        <v>3</v>
      </c>
      <c r="AX223" s="4" t="s">
        <v>4</v>
      </c>
      <c r="AY223" s="17" t="s">
        <v>5</v>
      </c>
      <c r="AZ223" s="17" t="s">
        <v>6</v>
      </c>
      <c r="BA223" s="4" t="s">
        <v>7</v>
      </c>
      <c r="BB223" s="27"/>
      <c r="BC223" s="3" t="s">
        <v>3</v>
      </c>
      <c r="BD223" s="4" t="s">
        <v>4</v>
      </c>
      <c r="BE223" s="17" t="s">
        <v>5</v>
      </c>
      <c r="BF223" s="17" t="s">
        <v>6</v>
      </c>
      <c r="BG223" s="4" t="s">
        <v>7</v>
      </c>
    </row>
    <row r="224" spans="1:59">
      <c r="A224" s="47" t="str">
        <f>IF(B221="Normo Slipestasjon",'Tellere og summer'!$A$3,IF(B221="Glamox",'Tellere og summer'!$A$13,IF(B221="Molde Kommune",'Tellere og summer'!$A$23,IF(B221="Rørlegger 1",'Tellere og summer'!$A$33,IF(B221="TietoEVRY",'Tellere og summer'!$A$43,IF(B221="Danielsen å i",'Tellere og summer'!$A$53,IF(B221="Panorama Turkeys",'Tellere og summer'!$A$63,IF(B221="Team Fuglset",'Tellere og summer'!$A$73,IF(B221="Istad Strikers",'Tellere og summer'!$A$83,IF(B221="Ytre Bowlinglag",'Tellere og summer'!$A$93,"NA"))))))))))</f>
        <v>Kjell Thorsrudhagen</v>
      </c>
      <c r="B224" s="5">
        <v>159</v>
      </c>
      <c r="C224" s="18"/>
      <c r="D224" s="5">
        <v>202</v>
      </c>
      <c r="E224" s="7">
        <f>SUM(B224:D224)</f>
        <v>361</v>
      </c>
      <c r="F224" s="27"/>
      <c r="G224" s="47" t="str">
        <f>IF(H221="Normo Slipestasjon",'Tellere og summer'!$A$3,IF(H221="Glamox",'Tellere og summer'!$A$13,IF(H221="Molde Kommune",'Tellere og summer'!$A$23,IF(H221="Rørlegger 1",'Tellere og summer'!$A$33,IF(H221="TietoEVRY",'Tellere og summer'!$A$43,IF(H221="Danielsen å i",'Tellere og summer'!$A$53,IF(H221="Panorama Turkeys",'Tellere og summer'!$A$63,IF(H221="Team Fuglset",'Tellere og summer'!$A$73,IF(H221="Istad Strikers",'Tellere og summer'!$A$83,IF(H221="Ytre Bowlinglag",'Tellere og summer'!$A$93,"NA"))))))))))</f>
        <v>Asbjørn Toft</v>
      </c>
      <c r="H224" s="5">
        <v>107</v>
      </c>
      <c r="I224" s="18">
        <v>173</v>
      </c>
      <c r="J224" s="6">
        <v>140</v>
      </c>
      <c r="K224" s="5">
        <f>SUM(H224:J224)</f>
        <v>420</v>
      </c>
      <c r="L224" s="40"/>
      <c r="M224" s="47" t="str">
        <f>IF(N221="Normo Slipestasjon",'Tellere og summer'!$A$3,IF(N221="Glamox",'Tellere og summer'!$A$13,IF(N221="Molde Kommune",'Tellere og summer'!$A$23,IF(N221="Rørlegger 1",'Tellere og summer'!$A$33,IF(N221="TietoEVRY",'Tellere og summer'!$A$43,IF(N221="Danielsen å i",'Tellere og summer'!$A$53,IF(N221="Panorama Turkeys",'Tellere og summer'!$A$63,IF(N221="Team Fuglset",'Tellere og summer'!$A$73,IF(N221="Istad Strikers",'Tellere og summer'!$A$83,IF(N221="Ytre Bowlinglag",'Tellere og summer'!$A$93,"NA"))))))))))</f>
        <v>Arnfinn Lange</v>
      </c>
      <c r="N224" s="5">
        <v>122</v>
      </c>
      <c r="O224" s="18">
        <v>136</v>
      </c>
      <c r="P224" s="5">
        <v>132</v>
      </c>
      <c r="Q224" s="7">
        <f>SUM(N224:P224)</f>
        <v>390</v>
      </c>
      <c r="R224" s="27"/>
      <c r="S224" s="47" t="str">
        <f>IF(T221="Normo Slipestasjon",'Tellere og summer'!$A$3,IF(T221="Glamox",'Tellere og summer'!$A$13,IF(T221="Molde Kommune",'Tellere og summer'!$A$23,IF(T221="Rørlegger 1",'Tellere og summer'!$A$33,IF(T221="TietoEVRY",'Tellere og summer'!$A$43,IF(T221="Danielsen å i",'Tellere og summer'!$A$53,IF(T221="Panorama Turkeys",'Tellere og summer'!$A$63,IF(T221="Team Fuglset",'Tellere og summer'!$A$73,IF(T221="Istad Strikers",'Tellere og summer'!$A$83,IF(T221="Ytre Bowlinglag",'Tellere og summer'!$A$93,"NA"))))))))))</f>
        <v>Paul Boyle</v>
      </c>
      <c r="T224" s="5">
        <v>148</v>
      </c>
      <c r="U224" s="18">
        <v>177</v>
      </c>
      <c r="V224" s="5">
        <v>182</v>
      </c>
      <c r="W224" s="7">
        <f>SUM(T224:V224)</f>
        <v>507</v>
      </c>
      <c r="X224" s="40"/>
      <c r="Y224" s="47" t="str">
        <f>IF(Z221="Normo Slipestasjon",'Tellere og summer'!$A$3,IF(Z221="Glamox",'Tellere og summer'!$A$13,IF(Z221="Molde Kommune",'Tellere og summer'!$A$23,IF(Z221="Rørlegger 1",'Tellere og summer'!$A$33,IF(Z221="TietoEVRY",'Tellere og summer'!$A$43,IF(Z221="Danielsen å i",'Tellere og summer'!$A$53,IF(Z221="Panorama Turkeys",'Tellere og summer'!$A$63,IF(Z221="Team Fuglset",'Tellere og summer'!$A$73,IF(Z221="Istad Strikers",'Tellere og summer'!$A$83,IF(Z221="Ytre Bowlinglag",'Tellere og summer'!$A$93,"NA"))))))))))</f>
        <v>Martin Aarø</v>
      </c>
      <c r="Z224" s="5"/>
      <c r="AA224" s="18"/>
      <c r="AB224" s="5"/>
      <c r="AC224" s="7">
        <f>SUM(Z224:AB224)</f>
        <v>0</v>
      </c>
      <c r="AD224" s="27"/>
      <c r="AE224" s="47" t="str">
        <f>IF(AF221="Normo Slipestasjon",'Tellere og summer'!$A$3,IF(AF221="Glamox",'Tellere og summer'!$A$13,IF(AF221="Molde Kommune",'Tellere og summer'!$A$23,IF(AF221="Rørlegger 1",'Tellere og summer'!$A$33,IF(AF221="TietoEVRY",'Tellere og summer'!$A$43,IF(AF221="Danielsen å i",'Tellere og summer'!$A$53,IF(AF221="Panorama Turkeys",'Tellere og summer'!$A$63,IF(AF221="Team Fuglset",'Tellere og summer'!$A$73,IF(AF221="Istad Strikers",'Tellere og summer'!$A$83,IF(AF221="Ytre Bowlinglag",'Tellere og summer'!$A$93,"NA"))))))))))</f>
        <v>Svein Erik Jenset</v>
      </c>
      <c r="AF224" s="5"/>
      <c r="AG224" s="18"/>
      <c r="AH224" s="5"/>
      <c r="AI224" s="7">
        <f>SUM(AF224:AH224)</f>
        <v>0</v>
      </c>
      <c r="AJ224" s="40"/>
      <c r="AK224" s="47" t="str">
        <f>IF(AL221="Normo Slipestasjon",'Tellere og summer'!$A$3,IF(AL221="Glamox",'Tellere og summer'!$A$13,IF(AL221="Molde Kommune",'Tellere og summer'!$A$23,IF(AL221="Rørlegger 1",'Tellere og summer'!$A$33,IF(AL221="TietoEVRY",'Tellere og summer'!$A$43,IF(AL221="Danielsen å i",'Tellere og summer'!$A$53,IF(AL221="Panorama Turkeys",'Tellere og summer'!$A$63,IF(AL221="Team Fuglset",'Tellere og summer'!$A$73,IF(AL221="Istad Strikers",'Tellere og summer'!$A$83,IF(AL221="Ytre Bowlinglag",'Tellere og summer'!$A$93,"NA"))))))))))</f>
        <v>Sten-Morten Kjørsvik</v>
      </c>
      <c r="AL224" s="5">
        <v>164</v>
      </c>
      <c r="AM224" s="18">
        <v>204</v>
      </c>
      <c r="AN224" s="5">
        <v>183</v>
      </c>
      <c r="AO224" s="7">
        <f>SUM(AL224:AN224)</f>
        <v>551</v>
      </c>
      <c r="AP224" s="27"/>
      <c r="AQ224" s="47" t="str">
        <f>IF(AR221="Normo Slipestasjon",'Tellere og summer'!$A$3,IF(AR221="Glamox",'Tellere og summer'!$A$13,IF(AR221="Molde Kommune",'Tellere og summer'!$A$23,IF(AR221="Rørlegger 1",'Tellere og summer'!$A$33,IF(AR221="TietoEVRY",'Tellere og summer'!$A$43,IF(AR221="Danielsen å i",'Tellere og summer'!$A$53,IF(AR221="Panorama Turkeys",'Tellere og summer'!$A$63,IF(AR221="Team Fuglset",'Tellere og summer'!$A$73,IF(AR221="Istad Strikers",'Tellere og summer'!$A$83,IF(AR221="Ytre Bowlinglag",'Tellere og summer'!$A$93,"NA"))))))))))</f>
        <v>Gerd Norunn Nygård</v>
      </c>
      <c r="AR224" s="5">
        <v>133</v>
      </c>
      <c r="AS224" s="18">
        <v>135</v>
      </c>
      <c r="AT224" s="5">
        <v>120</v>
      </c>
      <c r="AU224" s="7">
        <f>SUM(AR224:AT224)</f>
        <v>388</v>
      </c>
      <c r="AV224" s="40"/>
      <c r="AW224" s="47" t="str">
        <f>IF(AX221="Normo Slipestasjon",'Tellere og summer'!$A$3,IF(AX221="Glamox",'Tellere og summer'!$A$13,IF(AX221="Molde Kommune",'Tellere og summer'!$A$23,IF(AX221="Rørlegger 1",'Tellere og summer'!$A$33,IF(AX221="TietoEVRY",'Tellere og summer'!$A$43,IF(AX221="Danielsen å i",'Tellere og summer'!$A$53,IF(AX221="Panorama Turkeys",'Tellere og summer'!$A$63,IF(AX221="Team Fuglset",'Tellere og summer'!$A$73,IF(AX221="Istad Strikers",'Tellere og summer'!$A$83,IF(AX221="Ytre Bowlinglag",'Tellere og summer'!$A$93,"NA"))))))))))</f>
        <v>Arne Ytterhaug</v>
      </c>
      <c r="AX224" s="5"/>
      <c r="AY224" s="18"/>
      <c r="AZ224" s="5"/>
      <c r="BA224" s="7">
        <f>SUM(AX224:AZ224)</f>
        <v>0</v>
      </c>
      <c r="BB224" s="27"/>
      <c r="BC224" s="47" t="str">
        <f>IF(BD221="Normo Slipestasjon",'Tellere og summer'!$A$3,IF(BD221="Glamox",'Tellere og summer'!$A$13,IF(BD221="Molde Kommune",'Tellere og summer'!$A$23,IF(BD221="Rørlegger 1",'Tellere og summer'!$A$33,IF(BD221="TietoEVRY",'Tellere og summer'!$A$43,IF(BD221="Danielsen å i",'Tellere og summer'!$A$53,IF(BD221="Panorama Turkeys",'Tellere og summer'!$A$63,IF(BD221="Team Fuglset",'Tellere og summer'!$A$73,IF(BD221="Istad Strikers",'Tellere og summer'!$A$83,IF(BD221="Ytre Bowlinglag",'Tellere og summer'!$A$93,"NA"))))))))))</f>
        <v>Amund Vaagen</v>
      </c>
      <c r="BD224" s="5"/>
      <c r="BE224" s="18"/>
      <c r="BF224" s="5"/>
      <c r="BG224" s="7">
        <f>SUM(BD224:BF224)</f>
        <v>0</v>
      </c>
    </row>
    <row r="225" spans="1:59">
      <c r="A225" s="47" t="str">
        <f>IF(B221="Normo Slipestasjon",'Tellere og summer'!$A$4,IF(B221="Glamox",'Tellere og summer'!$A$14,IF(B221="Molde Kommune",'Tellere og summer'!$A$24,IF(B221="Rørlegger 1",'Tellere og summer'!$A$34,IF(B221="TietoEVRY",'Tellere og summer'!$A$44,IF(B221="Danielsen å i",'Tellere og summer'!$A$54,IF(B221="Panorama Turkeys",'Tellere og summer'!$A$64,IF(B221="Team Fuglset",'Tellere og summer'!$A$74,IF(B221="Istad Strikers",'Tellere og summer'!$A$84,IF(B221="Ytre Bowlinglag",'Tellere og summer'!$A$94,"NA"))))))))))</f>
        <v>Alhild Danielsen</v>
      </c>
      <c r="B225" s="8">
        <v>175</v>
      </c>
      <c r="C225" s="19">
        <v>137</v>
      </c>
      <c r="D225" s="8"/>
      <c r="E225" s="10">
        <f t="shared" ref="E225:E231" si="126">SUM(B225:D225)</f>
        <v>312</v>
      </c>
      <c r="F225" s="27"/>
      <c r="G225" s="47" t="str">
        <f>IF(H221="Normo Slipestasjon",'Tellere og summer'!$A$4,IF(H221="Glamox",'Tellere og summer'!$A$14,IF(H221="Molde Kommune",'Tellere og summer'!$A$24,IF(H221="Rørlegger 1",'Tellere og summer'!$A$34,IF(H221="TietoEVRY",'Tellere og summer'!$A$44,IF(H221="Danielsen å i",'Tellere og summer'!$A$54,IF(H221="Panorama Turkeys",'Tellere og summer'!$A$64,IF(H221="Team Fuglset",'Tellere og summer'!$A$74,IF(H221="Istad Strikers",'Tellere og summer'!$A$84,IF(H221="Ytre Bowlinglag",'Tellere og summer'!$A$94,"NA"))))))))))</f>
        <v>Tormod Kleppe</v>
      </c>
      <c r="H225" s="8">
        <v>71</v>
      </c>
      <c r="I225" s="19">
        <v>82</v>
      </c>
      <c r="J225" s="9"/>
      <c r="K225" s="8">
        <f>SUM(H225:J225)</f>
        <v>153</v>
      </c>
      <c r="L225" s="40"/>
      <c r="M225" s="47" t="str">
        <f>IF(N221="Normo Slipestasjon",'Tellere og summer'!$A$4,IF(N221="Glamox",'Tellere og summer'!$A$14,IF(N221="Molde Kommune",'Tellere og summer'!$A$24,IF(N221="Rørlegger 1",'Tellere og summer'!$A$34,IF(N221="TietoEVRY",'Tellere og summer'!$A$44,IF(N221="Danielsen å i",'Tellere og summer'!$A$54,IF(N221="Panorama Turkeys",'Tellere og summer'!$A$64,IF(N221="Team Fuglset",'Tellere og summer'!$A$74,IF(N221="Istad Strikers",'Tellere og summer'!$A$84,IF(N221="Ytre Bowlinglag",'Tellere og summer'!$A$94,"NA"))))))))))</f>
        <v>Billy Williams</v>
      </c>
      <c r="N225" s="8">
        <v>95</v>
      </c>
      <c r="O225" s="19">
        <v>127</v>
      </c>
      <c r="P225" s="8">
        <v>104</v>
      </c>
      <c r="Q225" s="10">
        <f t="shared" ref="Q225:Q231" si="127">SUM(N225:P225)</f>
        <v>326</v>
      </c>
      <c r="R225" s="27"/>
      <c r="S225" s="47" t="str">
        <f>IF(T221="Normo Slipestasjon",'Tellere og summer'!$A$4,IF(T221="Glamox",'Tellere og summer'!$A$14,IF(T221="Molde Kommune",'Tellere og summer'!$A$24,IF(T221="Rørlegger 1",'Tellere og summer'!$A$34,IF(T221="TietoEVRY",'Tellere og summer'!$A$44,IF(T221="Danielsen å i",'Tellere og summer'!$A$54,IF(T221="Panorama Turkeys",'Tellere og summer'!$A$64,IF(T221="Team Fuglset",'Tellere og summer'!$A$74,IF(T221="Istad Strikers",'Tellere og summer'!$A$84,IF(T221="Ytre Bowlinglag",'Tellere og summer'!$A$94,"NA"))))))))))</f>
        <v>Rikard Nerland</v>
      </c>
      <c r="T225" s="8">
        <v>171</v>
      </c>
      <c r="U225" s="19">
        <v>189</v>
      </c>
      <c r="V225" s="8">
        <v>156</v>
      </c>
      <c r="W225" s="10">
        <f t="shared" ref="W225:W231" si="128">SUM(T225:V225)</f>
        <v>516</v>
      </c>
      <c r="X225" s="40"/>
      <c r="Y225" s="47" t="str">
        <f>IF(Z221="Normo Slipestasjon",'Tellere og summer'!$A$4,IF(Z221="Glamox",'Tellere og summer'!$A$14,IF(Z221="Molde Kommune",'Tellere og summer'!$A$24,IF(Z221="Rørlegger 1",'Tellere og summer'!$A$34,IF(Z221="TietoEVRY",'Tellere og summer'!$A$44,IF(Z221="Danielsen å i",'Tellere og summer'!$A$54,IF(Z221="Panorama Turkeys",'Tellere og summer'!$A$64,IF(Z221="Team Fuglset",'Tellere og summer'!$A$74,IF(Z221="Istad Strikers",'Tellere og summer'!$A$84,IF(Z221="Ytre Bowlinglag",'Tellere og summer'!$A$94,"NA"))))))))))</f>
        <v>Jamie Sagstuen</v>
      </c>
      <c r="Z225" s="8"/>
      <c r="AA225" s="19"/>
      <c r="AB225" s="8"/>
      <c r="AC225" s="10">
        <f t="shared" ref="AC225:AC231" si="129">SUM(Z225:AB225)</f>
        <v>0</v>
      </c>
      <c r="AD225" s="27"/>
      <c r="AE225" s="47" t="str">
        <f>IF(AF221="Normo Slipestasjon",'Tellere og summer'!$A$4,IF(AF221="Glamox",'Tellere og summer'!$A$14,IF(AF221="Molde Kommune",'Tellere og summer'!$A$24,IF(AF221="Rørlegger 1",'Tellere og summer'!$A$34,IF(AF221="TietoEVRY",'Tellere og summer'!$A$44,IF(AF221="Danielsen å i",'Tellere og summer'!$A$54,IF(AF221="Panorama Turkeys",'Tellere og summer'!$A$64,IF(AF221="Team Fuglset",'Tellere og summer'!$A$74,IF(AF221="Istad Strikers",'Tellere og summer'!$A$84,IF(AF221="Ytre Bowlinglag",'Tellere og summer'!$A$94,"NA"))))))))))</f>
        <v>Øystein Lervik</v>
      </c>
      <c r="AF225" s="8"/>
      <c r="AG225" s="19"/>
      <c r="AH225" s="8"/>
      <c r="AI225" s="10">
        <f t="shared" ref="AI225:AI231" si="130">SUM(AF225:AH225)</f>
        <v>0</v>
      </c>
      <c r="AJ225" s="40"/>
      <c r="AK225" s="47" t="str">
        <f>IF(AL221="Normo Slipestasjon",'Tellere og summer'!$A$4,IF(AL221="Glamox",'Tellere og summer'!$A$14,IF(AL221="Molde Kommune",'Tellere og summer'!$A$24,IF(AL221="Rørlegger 1",'Tellere og summer'!$A$34,IF(AL221="TietoEVRY",'Tellere og summer'!$A$44,IF(AL221="Danielsen å i",'Tellere og summer'!$A$54,IF(AL221="Panorama Turkeys",'Tellere og summer'!$A$64,IF(AL221="Team Fuglset",'Tellere og summer'!$A$74,IF(AL221="Istad Strikers",'Tellere og summer'!$A$84,IF(AL221="Ytre Bowlinglag",'Tellere og summer'!$A$94,"NA"))))))))))</f>
        <v>Lars Brian Taylor</v>
      </c>
      <c r="AL225" s="8"/>
      <c r="AM225" s="19"/>
      <c r="AN225" s="8"/>
      <c r="AO225" s="10">
        <f t="shared" ref="AO225:AO231" si="131">SUM(AL225:AN225)</f>
        <v>0</v>
      </c>
      <c r="AP225" s="27"/>
      <c r="AQ225" s="47" t="str">
        <f>IF(AR221="Normo Slipestasjon",'Tellere og summer'!$A$4,IF(AR221="Glamox",'Tellere og summer'!$A$14,IF(AR221="Molde Kommune",'Tellere og summer'!$A$24,IF(AR221="Rørlegger 1",'Tellere og summer'!$A$34,IF(AR221="TietoEVRY",'Tellere og summer'!$A$44,IF(AR221="Danielsen å i",'Tellere og summer'!$A$54,IF(AR221="Panorama Turkeys",'Tellere og summer'!$A$64,IF(AR221="Team Fuglset",'Tellere og summer'!$A$74,IF(AR221="Istad Strikers",'Tellere og summer'!$A$84,IF(AR221="Ytre Bowlinglag",'Tellere og summer'!$A$94,"NA"))))))))))</f>
        <v>Ole Østigård</v>
      </c>
      <c r="AR225" s="8"/>
      <c r="AS225" s="19"/>
      <c r="AT225" s="8"/>
      <c r="AU225" s="10">
        <f t="shared" ref="AU225:AU231" si="132">SUM(AR225:AT225)</f>
        <v>0</v>
      </c>
      <c r="AV225" s="40"/>
      <c r="AW225" s="47" t="str">
        <f>IF(AX221="Normo Slipestasjon",'Tellere og summer'!$A$4,IF(AX221="Glamox",'Tellere og summer'!$A$14,IF(AX221="Molde Kommune",'Tellere og summer'!$A$24,IF(AX221="Rørlegger 1",'Tellere og summer'!$A$34,IF(AX221="TietoEVRY",'Tellere og summer'!$A$44,IF(AX221="Danielsen å i",'Tellere og summer'!$A$54,IF(AX221="Panorama Turkeys",'Tellere og summer'!$A$64,IF(AX221="Team Fuglset",'Tellere og summer'!$A$74,IF(AX221="Istad Strikers",'Tellere og summer'!$A$84,IF(AX221="Ytre Bowlinglag",'Tellere og summer'!$A$94,"NA"))))))))))</f>
        <v>Magne Farstadvoll</v>
      </c>
      <c r="AX225" s="8">
        <v>121</v>
      </c>
      <c r="AY225" s="19">
        <v>137</v>
      </c>
      <c r="AZ225" s="8">
        <v>133</v>
      </c>
      <c r="BA225" s="10">
        <f t="shared" ref="BA225:BA231" si="133">SUM(AX225:AZ225)</f>
        <v>391</v>
      </c>
      <c r="BB225" s="27"/>
      <c r="BC225" s="47" t="str">
        <f>IF(BD221="Normo Slipestasjon",'Tellere og summer'!$A$4,IF(BD221="Glamox",'Tellere og summer'!$A$14,IF(BD221="Molde Kommune",'Tellere og summer'!$A$24,IF(BD221="Rørlegger 1",'Tellere og summer'!$A$34,IF(BD221="TietoEVRY",'Tellere og summer'!$A$44,IF(BD221="Danielsen å i",'Tellere og summer'!$A$54,IF(BD221="Panorama Turkeys",'Tellere og summer'!$A$64,IF(BD221="Team Fuglset",'Tellere og summer'!$A$74,IF(BD221="Istad Strikers",'Tellere og summer'!$A$84,IF(BD221="Ytre Bowlinglag",'Tellere og summer'!$A$94,"NA"))))))))))</f>
        <v>Halvor Vaagen</v>
      </c>
      <c r="BD225" s="8">
        <v>150</v>
      </c>
      <c r="BE225" s="19">
        <v>137</v>
      </c>
      <c r="BF225" s="8">
        <v>126</v>
      </c>
      <c r="BG225" s="10">
        <f t="shared" ref="BG225:BG231" si="134">SUM(BD225:BF225)</f>
        <v>413</v>
      </c>
    </row>
    <row r="226" spans="1:59">
      <c r="A226" s="47" t="str">
        <f>IF(B221="Normo Slipestasjon",'Tellere og summer'!$A$5,IF(B221="Glamox",'Tellere og summer'!$A$15,IF(B221="Molde Kommune",'Tellere og summer'!$A$25,IF(B221="Rørlegger 1",'Tellere og summer'!$A$35,IF(B221="TietoEVRY",'Tellere og summer'!$A$45,IF(B221="Danielsen å i",'Tellere og summer'!$A$55,IF(B221="Panorama Turkeys",'Tellere og summer'!$A$65,IF(B221="Team Fuglset",'Tellere og summer'!$A$75,IF(B221="Istad Strikers",'Tellere og summer'!$A$85,IF(B221="Ytre Bowlinglag",'Tellere og summer'!$A$95,"NA"))))))))))</f>
        <v>Grethe Danielsen</v>
      </c>
      <c r="B226" s="8">
        <v>199</v>
      </c>
      <c r="C226" s="19">
        <v>195</v>
      </c>
      <c r="D226" s="8">
        <v>169</v>
      </c>
      <c r="E226" s="10">
        <f t="shared" si="126"/>
        <v>563</v>
      </c>
      <c r="F226" s="27"/>
      <c r="G226" s="47" t="str">
        <f>IF(H221="Normo Slipestasjon",'Tellere og summer'!$A$5,IF(H221="Glamox",'Tellere og summer'!$A$15,IF(H221="Molde Kommune",'Tellere og summer'!$A$25,IF(H221="Rørlegger 1",'Tellere og summer'!$A$35,IF(H221="TietoEVRY",'Tellere og summer'!$A$45,IF(H221="Danielsen å i",'Tellere og summer'!$A$55,IF(H221="Panorama Turkeys",'Tellere og summer'!$A$65,IF(H221="Team Fuglset",'Tellere og summer'!$A$75,IF(H221="Istad Strikers",'Tellere og summer'!$A$85,IF(H221="Ytre Bowlinglag",'Tellere og summer'!$A$95,"NA"))))))))))</f>
        <v>Tor Åge Langås</v>
      </c>
      <c r="H226" s="8"/>
      <c r="I226" s="19"/>
      <c r="J226" s="9">
        <v>118</v>
      </c>
      <c r="K226" s="8">
        <f>SUM(H226:J226)</f>
        <v>118</v>
      </c>
      <c r="L226" s="40"/>
      <c r="M226" s="47" t="str">
        <f>IF(N221="Normo Slipestasjon",'Tellere og summer'!$A$5,IF(N221="Glamox",'Tellere og summer'!$A$15,IF(N221="Molde Kommune",'Tellere og summer'!$A$25,IF(N221="Rørlegger 1",'Tellere og summer'!$A$35,IF(N221="TietoEVRY",'Tellere og summer'!$A$45,IF(N221="Danielsen å i",'Tellere og summer'!$A$55,IF(N221="Panorama Turkeys",'Tellere og summer'!$A$65,IF(N221="Team Fuglset",'Tellere og summer'!$A$75,IF(N221="Istad Strikers",'Tellere og summer'!$A$85,IF(N221="Ytre Bowlinglag",'Tellere og summer'!$A$95,"NA"))))))))))</f>
        <v>Arild Gujord</v>
      </c>
      <c r="N226" s="8"/>
      <c r="O226" s="19"/>
      <c r="P226" s="8"/>
      <c r="Q226" s="10">
        <f t="shared" si="127"/>
        <v>0</v>
      </c>
      <c r="R226" s="27"/>
      <c r="S226" s="47" t="str">
        <f>IF(T221="Normo Slipestasjon",'Tellere og summer'!$A$5,IF(T221="Glamox",'Tellere og summer'!$A$15,IF(T221="Molde Kommune",'Tellere og summer'!$A$25,IF(T221="Rørlegger 1",'Tellere og summer'!$A$35,IF(T221="TietoEVRY",'Tellere og summer'!$A$45,IF(T221="Danielsen å i",'Tellere og summer'!$A$55,IF(T221="Panorama Turkeys",'Tellere og summer'!$A$65,IF(T221="Team Fuglset",'Tellere og summer'!$A$75,IF(T221="Istad Strikers",'Tellere og summer'!$A$85,IF(T221="Ytre Bowlinglag",'Tellere og summer'!$A$95,"NA"))))))))))</f>
        <v>Christian Pascal</v>
      </c>
      <c r="T226" s="8">
        <v>161</v>
      </c>
      <c r="U226" s="19">
        <v>219</v>
      </c>
      <c r="V226" s="8">
        <v>198</v>
      </c>
      <c r="W226" s="10">
        <f t="shared" si="128"/>
        <v>578</v>
      </c>
      <c r="X226" s="40"/>
      <c r="Y226" s="47" t="str">
        <f>IF(Z221="Normo Slipestasjon",'Tellere og summer'!$A$5,IF(Z221="Glamox",'Tellere og summer'!$A$15,IF(Z221="Molde Kommune",'Tellere og summer'!$A$25,IF(Z221="Rørlegger 1",'Tellere og summer'!$A$35,IF(Z221="TietoEVRY",'Tellere og summer'!$A$45,IF(Z221="Danielsen å i",'Tellere og summer'!$A$55,IF(Z221="Panorama Turkeys",'Tellere og summer'!$A$65,IF(Z221="Team Fuglset",'Tellere og summer'!$A$75,IF(Z221="Istad Strikers",'Tellere og summer'!$A$85,IF(Z221="Ytre Bowlinglag",'Tellere og summer'!$A$95,"NA"))))))))))</f>
        <v>Martin Gikling &amp; Evy</v>
      </c>
      <c r="Z226" s="8"/>
      <c r="AA226" s="19"/>
      <c r="AB226" s="8"/>
      <c r="AC226" s="10">
        <f t="shared" si="129"/>
        <v>0</v>
      </c>
      <c r="AD226" s="27"/>
      <c r="AE226" s="47" t="str">
        <f>IF(AF221="Normo Slipestasjon",'Tellere og summer'!$A$5,IF(AF221="Glamox",'Tellere og summer'!$A$15,IF(AF221="Molde Kommune",'Tellere og summer'!$A$25,IF(AF221="Rørlegger 1",'Tellere og summer'!$A$35,IF(AF221="TietoEVRY",'Tellere og summer'!$A$45,IF(AF221="Danielsen å i",'Tellere og summer'!$A$55,IF(AF221="Panorama Turkeys",'Tellere og summer'!$A$65,IF(AF221="Team Fuglset",'Tellere og summer'!$A$75,IF(AF221="Istad Strikers",'Tellere og summer'!$A$85,IF(AF221="Ytre Bowlinglag",'Tellere og summer'!$A$95,"NA"))))))))))</f>
        <v>Vidar Lervik</v>
      </c>
      <c r="AF226" s="8"/>
      <c r="AG226" s="19"/>
      <c r="AH226" s="8"/>
      <c r="AI226" s="10">
        <f t="shared" si="130"/>
        <v>0</v>
      </c>
      <c r="AJ226" s="40"/>
      <c r="AK226" s="47" t="str">
        <f>IF(AL221="Normo Slipestasjon",'Tellere og summer'!$A$5,IF(AL221="Glamox",'Tellere og summer'!$A$15,IF(AL221="Molde Kommune",'Tellere og summer'!$A$25,IF(AL221="Rørlegger 1",'Tellere og summer'!$A$35,IF(AL221="TietoEVRY",'Tellere og summer'!$A$45,IF(AL221="Danielsen å i",'Tellere og summer'!$A$55,IF(AL221="Panorama Turkeys",'Tellere og summer'!$A$65,IF(AL221="Team Fuglset",'Tellere og summer'!$A$75,IF(AL221="Istad Strikers",'Tellere og summer'!$A$85,IF(AL221="Ytre Bowlinglag",'Tellere og summer'!$A$95,"NA"))))))))))</f>
        <v>Ole Morten Aarø</v>
      </c>
      <c r="AL226" s="8">
        <v>129</v>
      </c>
      <c r="AM226" s="19">
        <v>110</v>
      </c>
      <c r="AN226" s="8">
        <v>173</v>
      </c>
      <c r="AO226" s="10">
        <f t="shared" si="131"/>
        <v>412</v>
      </c>
      <c r="AP226" s="27"/>
      <c r="AQ226" s="47" t="str">
        <f>IF(AR221="Normo Slipestasjon",'Tellere og summer'!$A$5,IF(AR221="Glamox",'Tellere og summer'!$A$15,IF(AR221="Molde Kommune",'Tellere og summer'!$A$25,IF(AR221="Rørlegger 1",'Tellere og summer'!$A$35,IF(AR221="TietoEVRY",'Tellere og summer'!$A$45,IF(AR221="Danielsen å i",'Tellere og summer'!$A$55,IF(AR221="Panorama Turkeys",'Tellere og summer'!$A$65,IF(AR221="Team Fuglset",'Tellere og summer'!$A$75,IF(AR221="Istad Strikers",'Tellere og summer'!$A$85,IF(AR221="Ytre Bowlinglag",'Tellere og summer'!$A$95,"NA"))))))))))</f>
        <v>Tone Nygård Nilsen</v>
      </c>
      <c r="AR226" s="8">
        <v>163</v>
      </c>
      <c r="AS226" s="19">
        <v>131</v>
      </c>
      <c r="AT226" s="8">
        <v>148</v>
      </c>
      <c r="AU226" s="10">
        <f t="shared" si="132"/>
        <v>442</v>
      </c>
      <c r="AV226" s="40"/>
      <c r="AW226" s="47" t="str">
        <f>IF(AX221="Normo Slipestasjon",'Tellere og summer'!$A$5,IF(AX221="Glamox",'Tellere og summer'!$A$15,IF(AX221="Molde Kommune",'Tellere og summer'!$A$25,IF(AX221="Rørlegger 1",'Tellere og summer'!$A$35,IF(AX221="TietoEVRY",'Tellere og summer'!$A$45,IF(AX221="Danielsen å i",'Tellere og summer'!$A$55,IF(AX221="Panorama Turkeys",'Tellere og summer'!$A$65,IF(AX221="Team Fuglset",'Tellere og summer'!$A$75,IF(AX221="Istad Strikers",'Tellere og summer'!$A$85,IF(AX221="Ytre Bowlinglag",'Tellere og summer'!$A$95,"NA"))))))))))</f>
        <v>Jan Kjetil Holberg Sandnes</v>
      </c>
      <c r="AX226" s="8">
        <v>128</v>
      </c>
      <c r="AY226" s="19">
        <v>96</v>
      </c>
      <c r="AZ226" s="8">
        <v>123</v>
      </c>
      <c r="BA226" s="10">
        <f t="shared" si="133"/>
        <v>347</v>
      </c>
      <c r="BB226" s="27"/>
      <c r="BC226" s="47" t="str">
        <f>IF(BD221="Normo Slipestasjon",'Tellere og summer'!$A$5,IF(BD221="Glamox",'Tellere og summer'!$A$15,IF(BD221="Molde Kommune",'Tellere og summer'!$A$25,IF(BD221="Rørlegger 1",'Tellere og summer'!$A$35,IF(BD221="TietoEVRY",'Tellere og summer'!$A$45,IF(BD221="Danielsen å i",'Tellere og summer'!$A$55,IF(BD221="Panorama Turkeys",'Tellere og summer'!$A$65,IF(BD221="Team Fuglset",'Tellere og summer'!$A$75,IF(BD221="Istad Strikers",'Tellere og summer'!$A$85,IF(BD221="Ytre Bowlinglag",'Tellere og summer'!$A$95,"NA"))))))))))</f>
        <v>Jarle Endreplass</v>
      </c>
      <c r="BD226" s="8">
        <v>144</v>
      </c>
      <c r="BE226" s="19">
        <v>224</v>
      </c>
      <c r="BF226" s="8">
        <v>154</v>
      </c>
      <c r="BG226" s="10">
        <f t="shared" si="134"/>
        <v>522</v>
      </c>
    </row>
    <row r="227" spans="1:59">
      <c r="A227" s="47" t="str">
        <f>IF(B221="Normo Slipestasjon",'Tellere og summer'!$A$6,IF(B221="Glamox",'Tellere og summer'!$A$16,IF(B221="Molde Kommune",'Tellere og summer'!$A$26,IF(B221="Rørlegger 1",'Tellere og summer'!$A$36,IF(B221="TietoEVRY",'Tellere og summer'!$A$46,IF(B221="Danielsen å i",'Tellere og summer'!$A$56,IF(B221="Panorama Turkeys",'Tellere og summer'!$A$66,IF(B221="Team Fuglset",'Tellere og summer'!$A$76,IF(B221="Istad Strikers",'Tellere og summer'!$A$86,IF(B221="Ytre Bowlinglag",'Tellere og summer'!$A$96,"NA"))))))))))</f>
        <v>Irene T. Danielsen</v>
      </c>
      <c r="B227" s="8"/>
      <c r="C227" s="19">
        <v>223</v>
      </c>
      <c r="D227" s="8">
        <v>160</v>
      </c>
      <c r="E227" s="10">
        <f t="shared" si="126"/>
        <v>383</v>
      </c>
      <c r="F227" s="27"/>
      <c r="G227" s="47" t="str">
        <f>IF(H221="Normo Slipestasjon",'Tellere og summer'!$A$6,IF(H221="Glamox",'Tellere og summer'!$A$16,IF(H221="Molde Kommune",'Tellere og summer'!$A$26,IF(H221="Rørlegger 1",'Tellere og summer'!$A$36,IF(H221="TietoEVRY",'Tellere og summer'!$A$46,IF(H221="Danielsen å i",'Tellere og summer'!$A$56,IF(H221="Panorama Turkeys",'Tellere og summer'!$A$66,IF(H221="Team Fuglset",'Tellere og summer'!$A$76,IF(H221="Istad Strikers",'Tellere og summer'!$A$86,IF(H221="Ytre Bowlinglag",'Tellere og summer'!$A$96,"NA"))))))))))</f>
        <v>Thor Bolsønes</v>
      </c>
      <c r="H227" s="8">
        <v>109</v>
      </c>
      <c r="I227" s="19">
        <v>156</v>
      </c>
      <c r="J227" s="9">
        <v>177</v>
      </c>
      <c r="K227" s="8">
        <f>SUM(H227:J227)</f>
        <v>442</v>
      </c>
      <c r="L227" s="40"/>
      <c r="M227" s="47" t="str">
        <f>IF(N221="Normo Slipestasjon",'Tellere og summer'!$A$6,IF(N221="Glamox",'Tellere og summer'!$A$16,IF(N221="Molde Kommune",'Tellere og summer'!$A$26,IF(N221="Rørlegger 1",'Tellere og summer'!$A$36,IF(N221="TietoEVRY",'Tellere og summer'!$A$46,IF(N221="Danielsen å i",'Tellere og summer'!$A$56,IF(N221="Panorama Turkeys",'Tellere og summer'!$A$66,IF(N221="Team Fuglset",'Tellere og summer'!$A$76,IF(N221="Istad Strikers",'Tellere og summer'!$A$86,IF(N221="Ytre Bowlinglag",'Tellere og summer'!$A$96,"NA"))))))))))</f>
        <v>Kristian Røstberg</v>
      </c>
      <c r="N227" s="8">
        <v>105</v>
      </c>
      <c r="O227" s="19">
        <v>162</v>
      </c>
      <c r="P227" s="8">
        <v>97</v>
      </c>
      <c r="Q227" s="10">
        <f t="shared" si="127"/>
        <v>364</v>
      </c>
      <c r="R227" s="27"/>
      <c r="S227" s="47" t="str">
        <f>IF(T221="Normo Slipestasjon",'Tellere og summer'!$A$6,IF(T221="Glamox",'Tellere og summer'!$A$16,IF(T221="Molde Kommune",'Tellere og summer'!$A$26,IF(T221="Rørlegger 1",'Tellere og summer'!$A$36,IF(T221="TietoEVRY",'Tellere og summer'!$A$46,IF(T221="Danielsen å i",'Tellere og summer'!$A$56,IF(T221="Panorama Turkeys",'Tellere og summer'!$A$66,IF(T221="Team Fuglset",'Tellere og summer'!$A$76,IF(T221="Istad Strikers",'Tellere og summer'!$A$86,IF(T221="Ytre Bowlinglag",'Tellere og summer'!$A$96,"NA"))))))))))</f>
        <v>Odd Øyvind Fjørtoft</v>
      </c>
      <c r="T227" s="8"/>
      <c r="U227" s="19"/>
      <c r="V227" s="8"/>
      <c r="W227" s="10">
        <f t="shared" si="128"/>
        <v>0</v>
      </c>
      <c r="X227" s="40"/>
      <c r="Y227" s="47" t="str">
        <f>IF(Z221="Normo Slipestasjon",'Tellere og summer'!$A$6,IF(Z221="Glamox",'Tellere og summer'!$A$16,IF(Z221="Molde Kommune",'Tellere og summer'!$A$26,IF(Z221="Rørlegger 1",'Tellere og summer'!$A$36,IF(Z221="TietoEVRY",'Tellere og summer'!$A$46,IF(Z221="Danielsen å i",'Tellere og summer'!$A$56,IF(Z221="Panorama Turkeys",'Tellere og summer'!$A$66,IF(Z221="Team Fuglset",'Tellere og summer'!$A$76,IF(Z221="Istad Strikers",'Tellere og summer'!$A$86,IF(Z221="Ytre Bowlinglag",'Tellere og summer'!$A$96,"NA"))))))))))</f>
        <v>Jacob Lyche</v>
      </c>
      <c r="Z227" s="8"/>
      <c r="AA227" s="19"/>
      <c r="AB227" s="8"/>
      <c r="AC227" s="10">
        <f t="shared" si="129"/>
        <v>0</v>
      </c>
      <c r="AD227" s="27"/>
      <c r="AE227" s="47" t="str">
        <f>IF(AF221="Normo Slipestasjon",'Tellere og summer'!$A$6,IF(AF221="Glamox",'Tellere og summer'!$A$16,IF(AF221="Molde Kommune",'Tellere og summer'!$A$26,IF(AF221="Rørlegger 1",'Tellere og summer'!$A$36,IF(AF221="TietoEVRY",'Tellere og summer'!$A$46,IF(AF221="Danielsen å i",'Tellere og summer'!$A$56,IF(AF221="Panorama Turkeys",'Tellere og summer'!$A$66,IF(AF221="Team Fuglset",'Tellere og summer'!$A$76,IF(AF221="Istad Strikers",'Tellere og summer'!$A$86,IF(AF221="Ytre Bowlinglag",'Tellere og summer'!$A$96,"NA"))))))))))</f>
        <v>Svein Johan Hauge</v>
      </c>
      <c r="AF227" s="8"/>
      <c r="AG227" s="19"/>
      <c r="AH227" s="8"/>
      <c r="AI227" s="10">
        <f t="shared" si="130"/>
        <v>0</v>
      </c>
      <c r="AJ227" s="40"/>
      <c r="AK227" s="47" t="str">
        <f>IF(AL221="Normo Slipestasjon",'Tellere og summer'!$A$6,IF(AL221="Glamox",'Tellere og summer'!$A$16,IF(AL221="Molde Kommune",'Tellere og summer'!$A$26,IF(AL221="Rørlegger 1",'Tellere og summer'!$A$36,IF(AL221="TietoEVRY",'Tellere og summer'!$A$46,IF(AL221="Danielsen å i",'Tellere og summer'!$A$56,IF(AL221="Panorama Turkeys",'Tellere og summer'!$A$66,IF(AL221="Team Fuglset",'Tellere og summer'!$A$76,IF(AL221="Istad Strikers",'Tellere og summer'!$A$86,IF(AL221="Ytre Bowlinglag",'Tellere og summer'!$A$96,"NA"))))))))))</f>
        <v>Svein Gussiås</v>
      </c>
      <c r="AL227" s="8"/>
      <c r="AM227" s="19"/>
      <c r="AN227" s="8"/>
      <c r="AO227" s="10">
        <f t="shared" si="131"/>
        <v>0</v>
      </c>
      <c r="AP227" s="27"/>
      <c r="AQ227" s="47" t="str">
        <f>IF(AR221="Normo Slipestasjon",'Tellere og summer'!$A$6,IF(AR221="Glamox",'Tellere og summer'!$A$16,IF(AR221="Molde Kommune",'Tellere og summer'!$A$26,IF(AR221="Rørlegger 1",'Tellere og summer'!$A$36,IF(AR221="TietoEVRY",'Tellere og summer'!$A$46,IF(AR221="Danielsen å i",'Tellere og summer'!$A$56,IF(AR221="Panorama Turkeys",'Tellere og summer'!$A$66,IF(AR221="Team Fuglset",'Tellere og summer'!$A$76,IF(AR221="Istad Strikers",'Tellere og summer'!$A$86,IF(AR221="Ytre Bowlinglag",'Tellere og summer'!$A$96,"NA"))))))))))</f>
        <v>Arild Bryhn</v>
      </c>
      <c r="AR227" s="8">
        <v>139</v>
      </c>
      <c r="AS227" s="19">
        <v>198</v>
      </c>
      <c r="AT227" s="8">
        <v>162</v>
      </c>
      <c r="AU227" s="10">
        <f t="shared" si="132"/>
        <v>499</v>
      </c>
      <c r="AV227" s="40"/>
      <c r="AW227" s="47" t="str">
        <f>IF(AX221="Normo Slipestasjon",'Tellere og summer'!$A$6,IF(AX221="Glamox",'Tellere og summer'!$A$16,IF(AX221="Molde Kommune",'Tellere og summer'!$A$26,IF(AX221="Rørlegger 1",'Tellere og summer'!$A$36,IF(AX221="TietoEVRY",'Tellere og summer'!$A$46,IF(AX221="Danielsen å i",'Tellere og summer'!$A$56,IF(AX221="Panorama Turkeys",'Tellere og summer'!$A$66,IF(AX221="Team Fuglset",'Tellere og summer'!$A$76,IF(AX221="Istad Strikers",'Tellere og summer'!$A$86,IF(AX221="Ytre Bowlinglag",'Tellere og summer'!$A$96,"NA"))))))))))</f>
        <v>Sindre Aure</v>
      </c>
      <c r="AX227" s="8">
        <v>108</v>
      </c>
      <c r="AY227" s="19">
        <v>100</v>
      </c>
      <c r="AZ227" s="8">
        <v>132</v>
      </c>
      <c r="BA227" s="10">
        <f t="shared" si="133"/>
        <v>340</v>
      </c>
      <c r="BB227" s="27"/>
      <c r="BC227" s="47" t="str">
        <f>IF(BD221="Normo Slipestasjon",'Tellere og summer'!$A$6,IF(BD221="Glamox",'Tellere og summer'!$A$16,IF(BD221="Molde Kommune",'Tellere og summer'!$A$26,IF(BD221="Rørlegger 1",'Tellere og summer'!$A$36,IF(BD221="TietoEVRY",'Tellere og summer'!$A$46,IF(BD221="Danielsen å i",'Tellere og summer'!$A$56,IF(BD221="Panorama Turkeys",'Tellere og summer'!$A$66,IF(BD221="Team Fuglset",'Tellere og summer'!$A$76,IF(BD221="Istad Strikers",'Tellere og summer'!$A$86,IF(BD221="Ytre Bowlinglag",'Tellere og summer'!$A$96,"NA"))))))))))</f>
        <v>Geir Gjelsten</v>
      </c>
      <c r="BD227" s="8"/>
      <c r="BE227" s="19"/>
      <c r="BF227" s="8"/>
      <c r="BG227" s="10">
        <f t="shared" si="134"/>
        <v>0</v>
      </c>
    </row>
    <row r="228" spans="1:59">
      <c r="A228" s="47">
        <f>IF(B221="Normo Slipestasjon",'Tellere og summer'!$A$7,IF(B221="Glamox",'Tellere og summer'!$A$17,IF(B221="Molde Kommune",'Tellere og summer'!$A$27,IF(B221="Rørlegger 1",'Tellere og summer'!$A$37,IF(B221="TietoEVRY",'Tellere og summer'!$A$47,IF(B221="Danielsen å i",'Tellere og summer'!$A$57,IF(B221="Panorama Turkeys",'Tellere og summer'!$A$67,IF(B221="Team Fuglset",'Tellere og summer'!$A$77,IF(B221="Istad Strikers",'Tellere og summer'!$A$87,IF(B221="Ytre Bowlinglag",'Tellere og summer'!$A$97,"NA"))))))))))</f>
        <v>0</v>
      </c>
      <c r="B228" s="8"/>
      <c r="C228" s="19"/>
      <c r="D228" s="8"/>
      <c r="E228" s="10">
        <f t="shared" si="126"/>
        <v>0</v>
      </c>
      <c r="F228" s="27"/>
      <c r="G228" s="47">
        <f>IF(H221="Normo Slipestasjon",'Tellere og summer'!$A$7,IF(H221="Glamox",'Tellere og summer'!$A$17,IF(H221="Molde Kommune",'Tellere og summer'!$A$27,IF(H221="Rørlegger 1",'Tellere og summer'!$A$37,IF(H221="TietoEVRY",'Tellere og summer'!$A$47,IF(H221="Danielsen å i",'Tellere og summer'!$A$57,IF(H221="Panorama Turkeys",'Tellere og summer'!$A$67,IF(H221="Team Fuglset",'Tellere og summer'!$A$77,IF(H221="Istad Strikers",'Tellere og summer'!$A$87,IF(H221="Ytre Bowlinglag",'Tellere og summer'!$A$97,"NA"))))))))))</f>
        <v>0</v>
      </c>
      <c r="H228" s="8"/>
      <c r="I228" s="19"/>
      <c r="J228" s="9"/>
      <c r="K228" s="8"/>
      <c r="L228" s="40"/>
      <c r="M228" s="47" t="str">
        <f>IF(N221="Normo Slipestasjon",'Tellere og summer'!$A$7,IF(N221="Glamox",'Tellere og summer'!$A$17,IF(N221="Molde Kommune",'Tellere og summer'!$A$27,IF(N221="Rørlegger 1",'Tellere og summer'!$A$37,IF(N221="TietoEVRY",'Tellere og summer'!$A$47,IF(N221="Danielsen å i",'Tellere og summer'!$A$57,IF(N221="Panorama Turkeys",'Tellere og summer'!$A$67,IF(N221="Team Fuglset",'Tellere og summer'!$A$77,IF(N221="Istad Strikers",'Tellere og summer'!$A$87,IF(N221="Ytre Bowlinglag",'Tellere og summer'!$A$97,"NA"))))))))))</f>
        <v>Pål Aslaksen</v>
      </c>
      <c r="N228" s="8"/>
      <c r="O228" s="19"/>
      <c r="P228" s="8"/>
      <c r="Q228" s="10">
        <f t="shared" si="127"/>
        <v>0</v>
      </c>
      <c r="R228" s="27"/>
      <c r="S228" s="47" t="str">
        <f>IF(T221="Normo Slipestasjon",'Tellere og summer'!$A$7,IF(T221="Glamox",'Tellere og summer'!$A$17,IF(T221="Molde Kommune",'Tellere og summer'!$A$27,IF(T221="Rørlegger 1",'Tellere og summer'!$A$37,IF(T221="TietoEVRY",'Tellere og summer'!$A$47,IF(T221="Danielsen å i",'Tellere og summer'!$A$57,IF(T221="Panorama Turkeys",'Tellere og summer'!$A$67,IF(T221="Team Fuglset",'Tellere og summer'!$A$77,IF(T221="Istad Strikers",'Tellere og summer'!$A$87,IF(T221="Ytre Bowlinglag",'Tellere og summer'!$A$97,"NA"))))))))))</f>
        <v>Erik Hoel</v>
      </c>
      <c r="T228" s="8"/>
      <c r="U228" s="19"/>
      <c r="V228" s="8"/>
      <c r="W228" s="10">
        <f t="shared" si="128"/>
        <v>0</v>
      </c>
      <c r="X228" s="40"/>
      <c r="Y228" s="47" t="str">
        <f>IF(Z221="Normo Slipestasjon",'Tellere og summer'!$A$7,IF(Z221="Glamox",'Tellere og summer'!$A$17,IF(Z221="Molde Kommune",'Tellere og summer'!$A$27,IF(Z221="Rørlegger 1",'Tellere og summer'!$A$37,IF(Z221="TietoEVRY",'Tellere og summer'!$A$47,IF(Z221="Danielsen å i",'Tellere og summer'!$A$57,IF(Z221="Panorama Turkeys",'Tellere og summer'!$A$67,IF(Z221="Team Fuglset",'Tellere og summer'!$A$77,IF(Z221="Istad Strikers",'Tellere og summer'!$A$87,IF(Z221="Ytre Bowlinglag",'Tellere og summer'!$A$97,"NA"))))))))))</f>
        <v>Niklas Sevland</v>
      </c>
      <c r="Z228" s="8"/>
      <c r="AA228" s="19"/>
      <c r="AB228" s="8"/>
      <c r="AC228" s="10">
        <f t="shared" si="129"/>
        <v>0</v>
      </c>
      <c r="AD228" s="27"/>
      <c r="AE228" s="47" t="str">
        <f>IF(AF221="Normo Slipestasjon",'Tellere og summer'!$A$7,IF(AF221="Glamox",'Tellere og summer'!$A$17,IF(AF221="Molde Kommune",'Tellere og summer'!$A$27,IF(AF221="Rørlegger 1",'Tellere og summer'!$A$37,IF(AF221="TietoEVRY",'Tellere og summer'!$A$47,IF(AF221="Danielsen å i",'Tellere og summer'!$A$57,IF(AF221="Panorama Turkeys",'Tellere og summer'!$A$67,IF(AF221="Team Fuglset",'Tellere og summer'!$A$77,IF(AF221="Istad Strikers",'Tellere og summer'!$A$87,IF(AF221="Ytre Bowlinglag",'Tellere og summer'!$A$97,"NA"))))))))))</f>
        <v>Arnfinn Løntjern</v>
      </c>
      <c r="AF228" s="8"/>
      <c r="AG228" s="19"/>
      <c r="AH228" s="8"/>
      <c r="AI228" s="10">
        <f t="shared" si="130"/>
        <v>0</v>
      </c>
      <c r="AJ228" s="40"/>
      <c r="AK228" s="47" t="str">
        <f>IF(AL221="Normo Slipestasjon",'Tellere og summer'!$A$7,IF(AL221="Glamox",'Tellere og summer'!$A$17,IF(AL221="Molde Kommune",'Tellere og summer'!$A$27,IF(AL221="Rørlegger 1",'Tellere og summer'!$A$37,IF(AL221="TietoEVRY",'Tellere og summer'!$A$47,IF(AL221="Danielsen å i",'Tellere og summer'!$A$57,IF(AL221="Panorama Turkeys",'Tellere og summer'!$A$67,IF(AL221="Team Fuglset",'Tellere og summer'!$A$77,IF(AL221="Istad Strikers",'Tellere og summer'!$A$87,IF(AL221="Ytre Bowlinglag",'Tellere og summer'!$A$97,"NA"))))))))))</f>
        <v>Preben Solem</v>
      </c>
      <c r="AL228" s="8">
        <v>126</v>
      </c>
      <c r="AM228" s="19">
        <v>90</v>
      </c>
      <c r="AN228" s="8">
        <v>134</v>
      </c>
      <c r="AO228" s="10">
        <f t="shared" si="131"/>
        <v>350</v>
      </c>
      <c r="AP228" s="27"/>
      <c r="AQ228" s="47" t="str">
        <f>IF(AR221="Normo Slipestasjon",'Tellere og summer'!$A$7,IF(AR221="Glamox",'Tellere og summer'!$A$17,IF(AR221="Molde Kommune",'Tellere og summer'!$A$27,IF(AR221="Rørlegger 1",'Tellere og summer'!$A$37,IF(AR221="TietoEVRY",'Tellere og summer'!$A$47,IF(AR221="Danielsen å i",'Tellere og summer'!$A$57,IF(AR221="Panorama Turkeys",'Tellere og summer'!$A$67,IF(AR221="Team Fuglset",'Tellere og summer'!$A$77,IF(AR221="Istad Strikers",'Tellere og summer'!$A$87,IF(AR221="Ytre Bowlinglag",'Tellere og summer'!$A$97,"NA"))))))))))</f>
        <v>Mette Jane Holand</v>
      </c>
      <c r="AR228" s="8"/>
      <c r="AS228" s="19"/>
      <c r="AT228" s="8"/>
      <c r="AU228" s="10">
        <f t="shared" si="132"/>
        <v>0</v>
      </c>
      <c r="AV228" s="40"/>
      <c r="AW228" s="47" t="str">
        <f>IF(AX221="Normo Slipestasjon",'Tellere og summer'!$A$7,IF(AX221="Glamox",'Tellere og summer'!$A$17,IF(AX221="Molde Kommune",'Tellere og summer'!$A$27,IF(AX221="Rørlegger 1",'Tellere og summer'!$A$37,IF(AX221="TietoEVRY",'Tellere og summer'!$A$47,IF(AX221="Danielsen å i",'Tellere og summer'!$A$57,IF(AX221="Panorama Turkeys",'Tellere og summer'!$A$67,IF(AX221="Team Fuglset",'Tellere og summer'!$A$77,IF(AX221="Istad Strikers",'Tellere og summer'!$A$87,IF(AX221="Ytre Bowlinglag",'Tellere og summer'!$A$97,"NA"))))))))))</f>
        <v>Frode Lothe</v>
      </c>
      <c r="AX228" s="8"/>
      <c r="AY228" s="19"/>
      <c r="AZ228" s="8"/>
      <c r="BA228" s="10">
        <f t="shared" si="133"/>
        <v>0</v>
      </c>
      <c r="BB228" s="27"/>
      <c r="BC228" s="47" t="str">
        <f>IF(BD221="Normo Slipestasjon",'Tellere og summer'!$A$7,IF(BD221="Glamox",'Tellere og summer'!$A$17,IF(BD221="Molde Kommune",'Tellere og summer'!$A$27,IF(BD221="Rørlegger 1",'Tellere og summer'!$A$37,IF(BD221="TietoEVRY",'Tellere og summer'!$A$47,IF(BD221="Danielsen å i",'Tellere og summer'!$A$57,IF(BD221="Panorama Turkeys",'Tellere og summer'!$A$67,IF(BD221="Team Fuglset",'Tellere og summer'!$A$77,IF(BD221="Istad Strikers",'Tellere og summer'!$A$87,IF(BD221="Ytre Bowlinglag",'Tellere og summer'!$A$97,"NA"))))))))))</f>
        <v>Steinar Småge</v>
      </c>
      <c r="BD228" s="8">
        <v>146</v>
      </c>
      <c r="BE228" s="19">
        <v>138</v>
      </c>
      <c r="BF228" s="8">
        <v>141</v>
      </c>
      <c r="BG228" s="10">
        <f t="shared" si="134"/>
        <v>425</v>
      </c>
    </row>
    <row r="229" spans="1:59">
      <c r="A229" s="47">
        <f>IF(B221="Normo Slipestasjon",'Tellere og summer'!$A$8,IF(B221="Glamox",'Tellere og summer'!$A$18,IF(B221="Molde Kommune",'Tellere og summer'!$A$28,IF(B221="Rørlegger 1",'Tellere og summer'!$A$38,IF(B221="TietoEVRY",'Tellere og summer'!$A$48,IF(B221="Danielsen å i",'Tellere og summer'!$A$58,IF(B221="Panorama Turkeys",'Tellere og summer'!$A$68,IF(B221="Team Fuglset",'Tellere og summer'!$A$78,IF(B221="Istad Strikers",'Tellere og summer'!$A$88,IF(B221="Ytre Bowlinglag",'Tellere og summer'!$A$98,"NA"))))))))))</f>
        <v>0</v>
      </c>
      <c r="B229" s="8"/>
      <c r="C229" s="19"/>
      <c r="D229" s="8"/>
      <c r="E229" s="10">
        <f t="shared" si="126"/>
        <v>0</v>
      </c>
      <c r="F229" s="27"/>
      <c r="G229" s="47">
        <f>IF(H221="Normo Slipestasjon",'Tellere og summer'!$A$8,IF(H221="Glamox",'Tellere og summer'!$A$18,IF(H221="Molde Kommune",'Tellere og summer'!$A$28,IF(H221="Rørlegger 1",'Tellere og summer'!$A$38,IF(H221="TietoEVRY",'Tellere og summer'!$A$48,IF(H221="Danielsen å i",'Tellere og summer'!$A$58,IF(H221="Panorama Turkeys",'Tellere og summer'!$A$68,IF(H221="Team Fuglset",'Tellere og summer'!$A$78,IF(H221="Istad Strikers",'Tellere og summer'!$A$88,IF(H221="Ytre Bowlinglag",'Tellere og summer'!$A$98,"NA"))))))))))</f>
        <v>0</v>
      </c>
      <c r="H229" s="8"/>
      <c r="I229" s="19"/>
      <c r="J229" s="9"/>
      <c r="K229" s="8"/>
      <c r="L229" s="40"/>
      <c r="M229" s="47" t="str">
        <f>IF(N221="Normo Slipestasjon",'Tellere og summer'!$A$8,IF(N221="Glamox",'Tellere og summer'!$A$18,IF(N221="Molde Kommune",'Tellere og summer'!$A$28,IF(N221="Rørlegger 1",'Tellere og summer'!$A$38,IF(N221="TietoEVRY",'Tellere og summer'!$A$48,IF(N221="Danielsen å i",'Tellere og summer'!$A$58,IF(N221="Panorama Turkeys",'Tellere og summer'!$A$68,IF(N221="Team Fuglset",'Tellere og summer'!$A$78,IF(N221="Istad Strikers",'Tellere og summer'!$A$88,IF(N221="Ytre Bowlinglag",'Tellere og summer'!$A$98,"NA"))))))))))</f>
        <v>Stian Teistholmen</v>
      </c>
      <c r="N229" s="8"/>
      <c r="O229" s="19"/>
      <c r="P229" s="8"/>
      <c r="Q229" s="10">
        <f t="shared" si="127"/>
        <v>0</v>
      </c>
      <c r="R229" s="27"/>
      <c r="S229" s="47">
        <f>IF(T221="Normo Slipestasjon",'Tellere og summer'!$A$8,IF(T221="Glamox",'Tellere og summer'!$A$18,IF(T221="Molde Kommune",'Tellere og summer'!$A$28,IF(T221="Rørlegger 1",'Tellere og summer'!$A$38,IF(T221="TietoEVRY",'Tellere og summer'!$A$48,IF(T221="Danielsen å i",'Tellere og summer'!$A$58,IF(T221="Panorama Turkeys",'Tellere og summer'!$A$68,IF(T221="Team Fuglset",'Tellere og summer'!$A$78,IF(T221="Istad Strikers",'Tellere og summer'!$A$88,IF(T221="Ytre Bowlinglag",'Tellere og summer'!$A$98,"NA"))))))))))</f>
        <v>0</v>
      </c>
      <c r="T229" s="8"/>
      <c r="U229" s="19"/>
      <c r="V229" s="8"/>
      <c r="W229" s="10">
        <f t="shared" si="128"/>
        <v>0</v>
      </c>
      <c r="X229" s="40"/>
      <c r="Y229" s="47" t="str">
        <f>IF(Z221="Normo Slipestasjon",'Tellere og summer'!$A$8,IF(Z221="Glamox",'Tellere og summer'!$A$18,IF(Z221="Molde Kommune",'Tellere og summer'!$A$28,IF(Z221="Rørlegger 1",'Tellere og summer'!$A$38,IF(Z221="TietoEVRY",'Tellere og summer'!$A$48,IF(Z221="Danielsen å i",'Tellere og summer'!$A$58,IF(Z221="Panorama Turkeys",'Tellere og summer'!$A$68,IF(Z221="Team Fuglset",'Tellere og summer'!$A$78,IF(Z221="Istad Strikers",'Tellere og summer'!$A$88,IF(Z221="Ytre Bowlinglag",'Tellere og summer'!$A$98,"NA"))))))))))</f>
        <v>Morten Strøm</v>
      </c>
      <c r="Z229" s="8"/>
      <c r="AA229" s="19"/>
      <c r="AB229" s="8"/>
      <c r="AC229" s="10">
        <f t="shared" si="129"/>
        <v>0</v>
      </c>
      <c r="AD229" s="27"/>
      <c r="AE229" s="47" t="str">
        <f>IF(AF221="Normo Slipestasjon",'Tellere og summer'!$A$8,IF(AF221="Glamox",'Tellere og summer'!$A$18,IF(AF221="Molde Kommune",'Tellere og summer'!$A$28,IF(AF221="Rørlegger 1",'Tellere og summer'!$A$38,IF(AF221="TietoEVRY",'Tellere og summer'!$A$48,IF(AF221="Danielsen å i",'Tellere og summer'!$A$58,IF(AF221="Panorama Turkeys",'Tellere og summer'!$A$68,IF(AF221="Team Fuglset",'Tellere og summer'!$A$78,IF(AF221="Istad Strikers",'Tellere og summer'!$A$88,IF(AF221="Ytre Bowlinglag",'Tellere og summer'!$A$98,"NA"))))))))))</f>
        <v>Kjetil Oterholm</v>
      </c>
      <c r="AF229" s="8"/>
      <c r="AG229" s="19"/>
      <c r="AH229" s="8"/>
      <c r="AI229" s="10">
        <f t="shared" si="130"/>
        <v>0</v>
      </c>
      <c r="AJ229" s="40"/>
      <c r="AK229" s="47" t="str">
        <f>IF(AL221="Normo Slipestasjon",'Tellere og summer'!$A$8,IF(AL221="Glamox",'Tellere og summer'!$A$18,IF(AL221="Molde Kommune",'Tellere og summer'!$A$28,IF(AL221="Rørlegger 1",'Tellere og summer'!$A$38,IF(AL221="TietoEVRY",'Tellere og summer'!$A$48,IF(AL221="Danielsen å i",'Tellere og summer'!$A$58,IF(AL221="Panorama Turkeys",'Tellere og summer'!$A$68,IF(AL221="Team Fuglset",'Tellere og summer'!$A$78,IF(AL221="Istad Strikers",'Tellere og summer'!$A$88,IF(AL221="Ytre Bowlinglag",'Tellere og summer'!$A$98,"NA"))))))))))</f>
        <v>Bjørn Einar Myklebust</v>
      </c>
      <c r="AL229" s="8"/>
      <c r="AM229" s="19"/>
      <c r="AN229" s="8"/>
      <c r="AO229" s="10">
        <f t="shared" si="131"/>
        <v>0</v>
      </c>
      <c r="AP229" s="27"/>
      <c r="AQ229" s="47">
        <f>IF(AR221="Normo Slipestasjon",'Tellere og summer'!$A$8,IF(AR221="Glamox",'Tellere og summer'!$A$18,IF(AR221="Molde Kommune",'Tellere og summer'!$A$28,IF(AR221="Rørlegger 1",'Tellere og summer'!$A$38,IF(AR221="TietoEVRY",'Tellere og summer'!$A$48,IF(AR221="Danielsen å i",'Tellere og summer'!$A$58,IF(AR221="Panorama Turkeys",'Tellere og summer'!$A$68,IF(AR221="Team Fuglset",'Tellere og summer'!$A$78,IF(AR221="Istad Strikers",'Tellere og summer'!$A$88,IF(AR221="Ytre Bowlinglag",'Tellere og summer'!$A$98,"NA"))))))))))</f>
        <v>0</v>
      </c>
      <c r="AR229" s="8"/>
      <c r="AS229" s="19"/>
      <c r="AT229" s="8"/>
      <c r="AU229" s="10">
        <f t="shared" si="132"/>
        <v>0</v>
      </c>
      <c r="AV229" s="40"/>
      <c r="AW229" s="47" t="str">
        <f>IF(AX221="Normo Slipestasjon",'Tellere og summer'!$A$8,IF(AX221="Glamox",'Tellere og summer'!$A$18,IF(AX221="Molde Kommune",'Tellere og summer'!$A$28,IF(AX221="Rørlegger 1",'Tellere og summer'!$A$38,IF(AX221="TietoEVRY",'Tellere og summer'!$A$48,IF(AX221="Danielsen å i",'Tellere og summer'!$A$58,IF(AX221="Panorama Turkeys",'Tellere og summer'!$A$68,IF(AX221="Team Fuglset",'Tellere og summer'!$A$78,IF(AX221="Istad Strikers",'Tellere og summer'!$A$88,IF(AX221="Ytre Bowlinglag",'Tellere og summer'!$A$98,"NA"))))))))))</f>
        <v>Tonje og Joakim Risnes</v>
      </c>
      <c r="AX229" s="8"/>
      <c r="AY229" s="19"/>
      <c r="AZ229" s="8"/>
      <c r="BA229" s="10">
        <f t="shared" si="133"/>
        <v>0</v>
      </c>
      <c r="BB229" s="27"/>
      <c r="BC229" s="47">
        <f>IF(BD221="Normo Slipestasjon",'Tellere og summer'!$A$8,IF(BD221="Glamox",'Tellere og summer'!$A$18,IF(BD221="Molde Kommune",'Tellere og summer'!$A$28,IF(BD221="Rørlegger 1",'Tellere og summer'!$A$38,IF(BD221="TietoEVRY",'Tellere og summer'!$A$48,IF(BD221="Danielsen å i",'Tellere og summer'!$A$58,IF(BD221="Panorama Turkeys",'Tellere og summer'!$A$68,IF(BD221="Team Fuglset",'Tellere og summer'!$A$78,IF(BD221="Istad Strikers",'Tellere og summer'!$A$88,IF(BD221="Ytre Bowlinglag",'Tellere og summer'!$A$98,"NA"))))))))))</f>
        <v>0</v>
      </c>
      <c r="BD229" s="8"/>
      <c r="BE229" s="19"/>
      <c r="BF229" s="8"/>
      <c r="BG229" s="10">
        <f t="shared" si="134"/>
        <v>0</v>
      </c>
    </row>
    <row r="230" spans="1:59">
      <c r="A230" s="47">
        <f>IF(B221="Normo Slipestasjon",'Tellere og summer'!$A$9,IF(B221="Glamox",'Tellere og summer'!$A$19,IF(B221="Molde Kommune",'Tellere og summer'!$A$29,IF(B221="Rørlegger 1",'Tellere og summer'!$A$39,IF(B221="TietoEVRY",'Tellere og summer'!$A$49,IF(B221="Danielsen å i",'Tellere og summer'!$A$59,IF(B221="Panorama Turkeys",'Tellere og summer'!$A$69,IF(B221="Team Fuglset",'Tellere og summer'!$A$79,IF(B221="Istad Strikers",'Tellere og summer'!$A$89,IF(B221="Ytre Bowlinglag",'Tellere og summer'!$A$99,"NA"))))))))))</f>
        <v>0</v>
      </c>
      <c r="B230" s="8"/>
      <c r="C230" s="19"/>
      <c r="D230" s="8"/>
      <c r="E230" s="10">
        <f t="shared" si="126"/>
        <v>0</v>
      </c>
      <c r="F230" s="27"/>
      <c r="G230" s="47">
        <f>IF(H221="Normo Slipestasjon",'Tellere og summer'!$A$9,IF(H221="Glamox",'Tellere og summer'!$A$19,IF(H221="Molde Kommune",'Tellere og summer'!$A$29,IF(H221="Rørlegger 1",'Tellere og summer'!$A$39,IF(H221="TietoEVRY",'Tellere og summer'!$A$49,IF(H221="Danielsen å i",'Tellere og summer'!$A$59,IF(H221="Panorama Turkeys",'Tellere og summer'!$A$69,IF(H221="Team Fuglset",'Tellere og summer'!$A$79,IF(H221="Istad Strikers",'Tellere og summer'!$A$89,IF(H221="Ytre Bowlinglag",'Tellere og summer'!$A$99,"NA"))))))))))</f>
        <v>0</v>
      </c>
      <c r="H230" s="8"/>
      <c r="I230" s="19"/>
      <c r="J230" s="9"/>
      <c r="K230" s="8"/>
      <c r="L230" s="40"/>
      <c r="M230" s="47" t="str">
        <f>IF(N221="Normo Slipestasjon",'Tellere og summer'!$A$9,IF(N221="Glamox",'Tellere og summer'!$A$19,IF(N221="Molde Kommune",'Tellere og summer'!$A$29,IF(N221="Rørlegger 1",'Tellere og summer'!$A$39,IF(N221="TietoEVRY",'Tellere og summer'!$A$49,IF(N221="Danielsen å i",'Tellere og summer'!$A$59,IF(N221="Panorama Turkeys",'Tellere og summer'!$A$69,IF(N221="Team Fuglset",'Tellere og summer'!$A$79,IF(N221="Istad Strikers",'Tellere og summer'!$A$89,IF(N221="Ytre Bowlinglag",'Tellere og summer'!$A$99,"NA"))))))))))</f>
        <v>For mange spillere</v>
      </c>
      <c r="N230" s="8"/>
      <c r="O230" s="19"/>
      <c r="P230" s="8"/>
      <c r="Q230" s="10">
        <f t="shared" si="127"/>
        <v>0</v>
      </c>
      <c r="R230" s="27"/>
      <c r="S230" s="47">
        <f>IF(T221="Normo Slipestasjon",'Tellere og summer'!$A$9,IF(T221="Glamox",'Tellere og summer'!$A$19,IF(T221="Molde Kommune",'Tellere og summer'!$A$29,IF(T221="Rørlegger 1",'Tellere og summer'!$A$39,IF(T221="TietoEVRY",'Tellere og summer'!$A$49,IF(T221="Danielsen å i",'Tellere og summer'!$A$59,IF(T221="Panorama Turkeys",'Tellere og summer'!$A$69,IF(T221="Team Fuglset",'Tellere og summer'!$A$79,IF(T221="Istad Strikers",'Tellere og summer'!$A$89,IF(T221="Ytre Bowlinglag",'Tellere og summer'!$A$99,"NA"))))))))))</f>
        <v>0</v>
      </c>
      <c r="T230" s="8"/>
      <c r="U230" s="19"/>
      <c r="V230" s="8"/>
      <c r="W230" s="10">
        <f t="shared" si="128"/>
        <v>0</v>
      </c>
      <c r="X230" s="40"/>
      <c r="Y230" s="47" t="str">
        <f>IF(Z221="Normo Slipestasjon",'Tellere og summer'!$A$9,IF(Z221="Glamox",'Tellere og summer'!$A$19,IF(Z221="Molde Kommune",'Tellere og summer'!$A$29,IF(Z221="Rørlegger 1",'Tellere og summer'!$A$39,IF(Z221="TietoEVRY",'Tellere og summer'!$A$49,IF(Z221="Danielsen å i",'Tellere og summer'!$A$59,IF(Z221="Panorama Turkeys",'Tellere og summer'!$A$69,IF(Z221="Team Fuglset",'Tellere og summer'!$A$79,IF(Z221="Istad Strikers",'Tellere og summer'!$A$89,IF(Z221="Ytre Bowlinglag",'Tellere og summer'!$A$99,"NA"))))))))))</f>
        <v>Simen K. Roaldsøy</v>
      </c>
      <c r="Z230" s="8"/>
      <c r="AA230" s="19"/>
      <c r="AB230" s="8"/>
      <c r="AC230" s="10">
        <f t="shared" si="129"/>
        <v>0</v>
      </c>
      <c r="AD230" s="27"/>
      <c r="AE230" s="47" t="str">
        <f>IF(AF221="Normo Slipestasjon",'Tellere og summer'!$A$9,IF(AF221="Glamox",'Tellere og summer'!$A$19,IF(AF221="Molde Kommune",'Tellere og summer'!$A$29,IF(AF221="Rørlegger 1",'Tellere og summer'!$A$39,IF(AF221="TietoEVRY",'Tellere og summer'!$A$49,IF(AF221="Danielsen å i",'Tellere og summer'!$A$59,IF(AF221="Panorama Turkeys",'Tellere og summer'!$A$69,IF(AF221="Team Fuglset",'Tellere og summer'!$A$79,IF(AF221="Istad Strikers",'Tellere og summer'!$A$89,IF(AF221="Ytre Bowlinglag",'Tellere og summer'!$A$99,"NA"))))))))))</f>
        <v>Mohammed Abdalgoder</v>
      </c>
      <c r="AF230" s="8"/>
      <c r="AG230" s="19"/>
      <c r="AH230" s="8"/>
      <c r="AI230" s="10">
        <f t="shared" si="130"/>
        <v>0</v>
      </c>
      <c r="AJ230" s="40"/>
      <c r="AK230" s="47">
        <f>IF(AL221="Normo Slipestasjon",'Tellere og summer'!$A$9,IF(AL221="Glamox",'Tellere og summer'!$A$19,IF(AL221="Molde Kommune",'Tellere og summer'!$A$29,IF(AL221="Rørlegger 1",'Tellere og summer'!$A$39,IF(AL221="TietoEVRY",'Tellere og summer'!$A$49,IF(AL221="Danielsen å i",'Tellere og summer'!$A$59,IF(AL221="Panorama Turkeys",'Tellere og summer'!$A$69,IF(AL221="Team Fuglset",'Tellere og summer'!$A$79,IF(AL221="Istad Strikers",'Tellere og summer'!$A$89,IF(AL221="Ytre Bowlinglag",'Tellere og summer'!$A$99,"NA"))))))))))</f>
        <v>0</v>
      </c>
      <c r="AL230" s="8"/>
      <c r="AM230" s="19"/>
      <c r="AN230" s="8"/>
      <c r="AO230" s="10">
        <f t="shared" si="131"/>
        <v>0</v>
      </c>
      <c r="AP230" s="27"/>
      <c r="AQ230" s="47">
        <f>IF(AR221="Normo Slipestasjon",'Tellere og summer'!$A$9,IF(AR221="Glamox",'Tellere og summer'!$A$19,IF(AR221="Molde Kommune",'Tellere og summer'!$A$29,IF(AR221="Rørlegger 1",'Tellere og summer'!$A$39,IF(AR221="TietoEVRY",'Tellere og summer'!$A$49,IF(AR221="Danielsen å i",'Tellere og summer'!$A$59,IF(AR221="Panorama Turkeys",'Tellere og summer'!$A$69,IF(AR221="Team Fuglset",'Tellere og summer'!$A$79,IF(AR221="Istad Strikers",'Tellere og summer'!$A$89,IF(AR221="Ytre Bowlinglag",'Tellere og summer'!$A$99,"NA"))))))))))</f>
        <v>0</v>
      </c>
      <c r="AR230" s="8"/>
      <c r="AS230" s="19"/>
      <c r="AT230" s="8"/>
      <c r="AU230" s="10">
        <f t="shared" si="132"/>
        <v>0</v>
      </c>
      <c r="AV230" s="40"/>
      <c r="AW230" s="47" t="str">
        <f>IF(AX221="Normo Slipestasjon",'Tellere og summer'!$A$9,IF(AX221="Glamox",'Tellere og summer'!$A$19,IF(AX221="Molde Kommune",'Tellere og summer'!$A$29,IF(AX221="Rørlegger 1",'Tellere og summer'!$A$39,IF(AX221="TietoEVRY",'Tellere og summer'!$A$49,IF(AX221="Danielsen å i",'Tellere og summer'!$A$59,IF(AX221="Panorama Turkeys",'Tellere og summer'!$A$69,IF(AX221="Team Fuglset",'Tellere og summer'!$A$79,IF(AX221="Istad Strikers",'Tellere og summer'!$A$89,IF(AX221="Ytre Bowlinglag",'Tellere og summer'!$A$99,"NA"))))))))))</f>
        <v>Cato Holen og Mats Larsen</v>
      </c>
      <c r="AX230" s="8"/>
      <c r="AY230" s="19"/>
      <c r="AZ230" s="8"/>
      <c r="BA230" s="10">
        <f t="shared" si="133"/>
        <v>0</v>
      </c>
      <c r="BB230" s="27"/>
      <c r="BC230" s="47">
        <f>IF(BD221="Normo Slipestasjon",'Tellere og summer'!$A$9,IF(BD221="Glamox",'Tellere og summer'!$A$19,IF(BD221="Molde Kommune",'Tellere og summer'!$A$29,IF(BD221="Rørlegger 1",'Tellere og summer'!$A$39,IF(BD221="TietoEVRY",'Tellere og summer'!$A$49,IF(BD221="Danielsen å i",'Tellere og summer'!$A$59,IF(BD221="Panorama Turkeys",'Tellere og summer'!$A$69,IF(BD221="Team Fuglset",'Tellere og summer'!$A$79,IF(BD221="Istad Strikers",'Tellere og summer'!$A$89,IF(BD221="Ytre Bowlinglag",'Tellere og summer'!$A$99,"NA"))))))))))</f>
        <v>0</v>
      </c>
      <c r="BD230" s="8"/>
      <c r="BE230" s="19"/>
      <c r="BF230" s="8"/>
      <c r="BG230" s="10">
        <f t="shared" si="134"/>
        <v>0</v>
      </c>
    </row>
    <row r="231" spans="1:59" ht="22" thickBot="1">
      <c r="A231" s="23" t="s">
        <v>9</v>
      </c>
      <c r="B231" s="11">
        <f>HCP!$P$12</f>
        <v>9</v>
      </c>
      <c r="C231" s="11">
        <f>HCP!$P$12</f>
        <v>9</v>
      </c>
      <c r="D231" s="11">
        <f>HCP!$P$12</f>
        <v>9</v>
      </c>
      <c r="E231" s="13">
        <f t="shared" si="126"/>
        <v>27</v>
      </c>
      <c r="F231" s="27"/>
      <c r="G231" s="23" t="s">
        <v>9</v>
      </c>
      <c r="H231" s="11">
        <f>HCP!$P$2</f>
        <v>120</v>
      </c>
      <c r="I231" s="11">
        <f>HCP!$P$2</f>
        <v>120</v>
      </c>
      <c r="J231" s="11">
        <f>HCP!$P$2</f>
        <v>120</v>
      </c>
      <c r="K231" s="13">
        <f t="shared" ref="K231" si="135">SUM(H231:J231)</f>
        <v>360</v>
      </c>
      <c r="L231" s="40"/>
      <c r="M231" s="23" t="s">
        <v>9</v>
      </c>
      <c r="N231" s="11">
        <f>HCP!$P$8</f>
        <v>96</v>
      </c>
      <c r="O231" s="11">
        <f>HCP!$P$8</f>
        <v>96</v>
      </c>
      <c r="P231" s="11">
        <f>HCP!$P$8</f>
        <v>96</v>
      </c>
      <c r="Q231" s="13">
        <f t="shared" si="127"/>
        <v>288</v>
      </c>
      <c r="R231" s="27"/>
      <c r="S231" s="23" t="s">
        <v>9</v>
      </c>
      <c r="T231" s="11">
        <f>HCP!$P$4</f>
        <v>0</v>
      </c>
      <c r="U231" s="11">
        <f>HCP!$P$4</f>
        <v>0</v>
      </c>
      <c r="V231" s="11">
        <f>HCP!$P$4</f>
        <v>0</v>
      </c>
      <c r="W231" s="13">
        <f t="shared" si="128"/>
        <v>0</v>
      </c>
      <c r="X231" s="40"/>
      <c r="Y231" s="23" t="s">
        <v>9</v>
      </c>
      <c r="Z231" s="11">
        <f>HCP!$P$14</f>
        <v>72</v>
      </c>
      <c r="AA231" s="11">
        <f>HCP!$P$14</f>
        <v>72</v>
      </c>
      <c r="AB231" s="11">
        <f>HCP!$P$14</f>
        <v>72</v>
      </c>
      <c r="AC231" s="13">
        <f t="shared" si="129"/>
        <v>216</v>
      </c>
      <c r="AD231" s="27"/>
      <c r="AE231" s="23" t="s">
        <v>9</v>
      </c>
      <c r="AF231" s="11">
        <f>HCP!$P$10</f>
        <v>105</v>
      </c>
      <c r="AG231" s="11">
        <f>HCP!$P$10</f>
        <v>105</v>
      </c>
      <c r="AH231" s="11">
        <f>HCP!$P$10</f>
        <v>105</v>
      </c>
      <c r="AI231" s="13">
        <f t="shared" si="130"/>
        <v>315</v>
      </c>
      <c r="AJ231" s="40"/>
      <c r="AK231" s="23" t="s">
        <v>9</v>
      </c>
      <c r="AL231" s="11">
        <f>HCP!$P$16</f>
        <v>63</v>
      </c>
      <c r="AM231" s="11">
        <f>HCP!$P$16</f>
        <v>63</v>
      </c>
      <c r="AN231" s="11">
        <f>HCP!$P$16</f>
        <v>63</v>
      </c>
      <c r="AO231" s="13">
        <f t="shared" si="131"/>
        <v>189</v>
      </c>
      <c r="AP231" s="27"/>
      <c r="AQ231" s="23" t="s">
        <v>9</v>
      </c>
      <c r="AR231" s="11">
        <f>HCP!$P$6</f>
        <v>87</v>
      </c>
      <c r="AS231" s="11">
        <f>HCP!$P$6</f>
        <v>87</v>
      </c>
      <c r="AT231" s="11">
        <f>HCP!$P$6</f>
        <v>87</v>
      </c>
      <c r="AU231" s="13">
        <f t="shared" si="132"/>
        <v>261</v>
      </c>
      <c r="AV231" s="40"/>
      <c r="AW231" s="23" t="s">
        <v>9</v>
      </c>
      <c r="AX231" s="11">
        <f>HCP!$P$18</f>
        <v>126</v>
      </c>
      <c r="AY231" s="11">
        <f>HCP!$P$18</f>
        <v>126</v>
      </c>
      <c r="AZ231" s="11">
        <f>HCP!$P$18</f>
        <v>126</v>
      </c>
      <c r="BA231" s="13">
        <f t="shared" si="133"/>
        <v>378</v>
      </c>
      <c r="BB231" s="27"/>
      <c r="BC231" s="23" t="s">
        <v>9</v>
      </c>
      <c r="BD231" s="11">
        <f>HCP!$P$20</f>
        <v>60</v>
      </c>
      <c r="BE231" s="11">
        <f>HCP!$P$20</f>
        <v>60</v>
      </c>
      <c r="BF231" s="11">
        <f>HCP!$P$20</f>
        <v>60</v>
      </c>
      <c r="BG231" s="13">
        <f t="shared" si="134"/>
        <v>180</v>
      </c>
    </row>
    <row r="232" spans="1:59" ht="16" thickBot="1">
      <c r="A232" s="45" t="s">
        <v>7</v>
      </c>
      <c r="B232" s="14">
        <f>SUM(B224:B231)</f>
        <v>542</v>
      </c>
      <c r="C232" s="14">
        <f>SUM(C224:C231)</f>
        <v>564</v>
      </c>
      <c r="D232" s="14">
        <f>SUM(D224:D231)</f>
        <v>540</v>
      </c>
      <c r="E232" s="14">
        <f>SUM(B232:D232)</f>
        <v>1646</v>
      </c>
      <c r="F232" s="27"/>
      <c r="G232" s="27"/>
      <c r="H232" s="14">
        <f>SUM(H224:H231)</f>
        <v>407</v>
      </c>
      <c r="I232" s="14">
        <f>SUM(I224:I231)</f>
        <v>531</v>
      </c>
      <c r="J232" s="14">
        <f>SUM(J224:J231)</f>
        <v>555</v>
      </c>
      <c r="K232" s="14">
        <f>SUM(H232:J232)</f>
        <v>1493</v>
      </c>
      <c r="L232" s="40"/>
      <c r="M232" s="36"/>
      <c r="N232" s="14">
        <f>SUM(N224:N231)</f>
        <v>418</v>
      </c>
      <c r="O232" s="14">
        <f>SUM(O224:O231)</f>
        <v>521</v>
      </c>
      <c r="P232" s="14">
        <f>SUM(P224:P231)</f>
        <v>429</v>
      </c>
      <c r="Q232" s="14">
        <f>SUM(N232:P232)</f>
        <v>1368</v>
      </c>
      <c r="R232" s="27"/>
      <c r="S232" s="27"/>
      <c r="T232" s="14">
        <f>SUM(T224:T231)</f>
        <v>480</v>
      </c>
      <c r="U232" s="14">
        <f>SUM(U224:U231)</f>
        <v>585</v>
      </c>
      <c r="V232" s="14">
        <f>SUM(V224:V231)</f>
        <v>536</v>
      </c>
      <c r="W232" s="14">
        <f>SUM(T232:V232)</f>
        <v>1601</v>
      </c>
      <c r="X232" s="40"/>
      <c r="Y232" s="36"/>
      <c r="Z232" s="14">
        <f>SUM(Z224:Z231)</f>
        <v>72</v>
      </c>
      <c r="AA232" s="14">
        <f>SUM(AA224:AA231)</f>
        <v>72</v>
      </c>
      <c r="AB232" s="14">
        <f>SUM(AB224:AB231)</f>
        <v>72</v>
      </c>
      <c r="AC232" s="14">
        <f>SUM(Z232:AB232)</f>
        <v>216</v>
      </c>
      <c r="AD232" s="27"/>
      <c r="AE232" s="27"/>
      <c r="AF232" s="14">
        <f>SUM(AF224:AF231)</f>
        <v>105</v>
      </c>
      <c r="AG232" s="14">
        <f>SUM(AG224:AG231)</f>
        <v>105</v>
      </c>
      <c r="AH232" s="14">
        <f>SUM(AH224:AH231)</f>
        <v>105</v>
      </c>
      <c r="AI232" s="14">
        <f>SUM(AF232:AH232)</f>
        <v>315</v>
      </c>
      <c r="AJ232" s="40"/>
      <c r="AK232" s="36"/>
      <c r="AL232" s="14">
        <f>SUM(AL224:AL231)</f>
        <v>482</v>
      </c>
      <c r="AM232" s="14">
        <f>SUM(AM224:AM231)</f>
        <v>467</v>
      </c>
      <c r="AN232" s="14">
        <f>SUM(AN224:AN231)</f>
        <v>553</v>
      </c>
      <c r="AO232" s="14">
        <f>SUM(AL232:AN232)</f>
        <v>1502</v>
      </c>
      <c r="AP232" s="27"/>
      <c r="AQ232" s="27"/>
      <c r="AR232" s="14">
        <f>SUM(AR224:AR231)</f>
        <v>522</v>
      </c>
      <c r="AS232" s="14">
        <f>SUM(AS224:AS231)</f>
        <v>551</v>
      </c>
      <c r="AT232" s="14">
        <f>SUM(AT224:AT231)</f>
        <v>517</v>
      </c>
      <c r="AU232" s="14">
        <f>SUM(AR232:AT232)</f>
        <v>1590</v>
      </c>
      <c r="AV232" s="40"/>
      <c r="AW232" s="36"/>
      <c r="AX232" s="14">
        <f>SUM(AX224:AX231)</f>
        <v>483</v>
      </c>
      <c r="AY232" s="14">
        <f>SUM(AY224:AY231)</f>
        <v>459</v>
      </c>
      <c r="AZ232" s="14">
        <f>SUM(AZ224:AZ231)</f>
        <v>514</v>
      </c>
      <c r="BA232" s="14">
        <f>SUM(AX232:AZ232)</f>
        <v>1456</v>
      </c>
      <c r="BB232" s="27"/>
      <c r="BC232" s="27"/>
      <c r="BD232" s="14">
        <f>SUM(BD224:BD231)</f>
        <v>500</v>
      </c>
      <c r="BE232" s="14">
        <f>SUM(BE224:BE231)</f>
        <v>559</v>
      </c>
      <c r="BF232" s="14">
        <f>SUM(BF224:BF231)</f>
        <v>481</v>
      </c>
      <c r="BG232" s="14">
        <f>SUM(BD232:BF232)</f>
        <v>1540</v>
      </c>
    </row>
    <row r="233" spans="1:59" s="25" customFormat="1" ht="16" thickBot="1">
      <c r="A233" s="45" t="s">
        <v>77</v>
      </c>
      <c r="B233" s="214">
        <f>IF(E232-E231=0,"0",IF(B232&gt;H232,1,IF(B232=H232,"0,5",0)))</f>
        <v>1</v>
      </c>
      <c r="C233" s="214">
        <f>IF(E232-E231=0,"0",IF(C232&gt;I232,1,IF(C232=I232,"0,5",0)))</f>
        <v>1</v>
      </c>
      <c r="D233" s="214">
        <f>IF(E232-E231=0,"0",IF(D232&gt;J232,1,IF(D232=J232,"0,5",0)))</f>
        <v>0</v>
      </c>
      <c r="E233" s="214">
        <f>IF(E232-E231=0,"0",IF(E232&gt;K232,1,IF(E232=K232,"0,5",0)))</f>
        <v>1</v>
      </c>
      <c r="F233" s="27"/>
      <c r="G233" s="27"/>
      <c r="H233" s="214">
        <f>IF(K232-K231=0,"0",IF(H232&gt;B232,1,IF(H232=B232,"0,5",0)))</f>
        <v>0</v>
      </c>
      <c r="I233" s="214">
        <f>IF(K232-K231=0,"0",IF(I232&gt;C232,1,IF(I232=C232,"0,5",0)))</f>
        <v>0</v>
      </c>
      <c r="J233" s="214">
        <f>IF(K232-K231=0,"0",IF(J232&gt;D232,1,IF(J232=D232,"0,5",0)))</f>
        <v>1</v>
      </c>
      <c r="K233" s="214">
        <f>IF(K232-K231=0,"0",IF(K232&gt;E232,1,IF(K232=E232,"0,5",0)))</f>
        <v>0</v>
      </c>
      <c r="L233" s="40"/>
      <c r="M233" s="36"/>
      <c r="N233" s="214">
        <f>IF(Q232-Q231=0,"0",IF(N232&gt;T232,1,IF(N232=T232,"0,5",0)))</f>
        <v>0</v>
      </c>
      <c r="O233" s="214">
        <f>IF(Q232-Q231=0,"0",IF(O232&gt;U232,1,IF(O232=U232,"0,5",0)))</f>
        <v>0</v>
      </c>
      <c r="P233" s="214">
        <f>IF(Q232-Q231=0,"0",IF(P232&gt;V232,1,IF(P232=V232,"0,5",0)))</f>
        <v>0</v>
      </c>
      <c r="Q233" s="214">
        <f>IF(Q232-Q231=0,"0",IF(Q232&gt;W232,1,IF(Q232=W232,"0,5",0)))</f>
        <v>0</v>
      </c>
      <c r="R233" s="27"/>
      <c r="S233" s="27"/>
      <c r="T233" s="214">
        <f>IF(W232-W231=0,"0",IF(T232&gt;N232,1,IF(T232=N232,"0,5",0)))</f>
        <v>1</v>
      </c>
      <c r="U233" s="214">
        <f>IF(W232-W231=0,"0",IF(U232&gt;O232,1,IF(U232=O232,"0,5",0)))</f>
        <v>1</v>
      </c>
      <c r="V233" s="214">
        <f>IF(W232-W231=0,"0",IF(V232&gt;P232,1,IF(V232=P232,"0,5",0)))</f>
        <v>1</v>
      </c>
      <c r="W233" s="214">
        <f>IF(W232-W231=0,"0",IF(W232&gt;Q232,1,IF(W232=Q232,"0,5",0)))</f>
        <v>1</v>
      </c>
      <c r="X233" s="40"/>
      <c r="Y233" s="36"/>
      <c r="Z233" s="214" t="str">
        <f>IF(AC232-AC231=0,"0",IF(Z232&gt;AF232,1,IF(Z232=AF232,"0,5",0)))</f>
        <v>0</v>
      </c>
      <c r="AA233" s="214" t="str">
        <f>IF(AC232-AC231=0,"0",IF(AA232&gt;AG232,1,IF(AA232=AG232,"0,5",0)))</f>
        <v>0</v>
      </c>
      <c r="AB233" s="214" t="str">
        <f>IF(AC232-AC231=0,"0",IF(AB232&gt;AH232,1,IF(AB232=AH232,"0,5",0)))</f>
        <v>0</v>
      </c>
      <c r="AC233" s="214" t="str">
        <f>IF(AC232-AC231=0,"0",IF(AC232&gt;AI232,1,IF(AC232=AI232,"0,5",0)))</f>
        <v>0</v>
      </c>
      <c r="AD233" s="27"/>
      <c r="AE233" s="27"/>
      <c r="AF233" s="214" t="str">
        <f>IF(AI232-AI231=0,"0",IF(AF232&gt;Z232,1,IF(AF232=Z232,"0,5",0)))</f>
        <v>0</v>
      </c>
      <c r="AG233" s="214" t="str">
        <f>IF(AI232-AI231=0,"0",IF(AG232&gt;AA232,1,IF(AG232=AA232,"0,5",0)))</f>
        <v>0</v>
      </c>
      <c r="AH233" s="214" t="str">
        <f>IF(AI232-AI231=0,"0",IF(AH232&gt;AB232,1,IF(AH232=AB232,"0,5",0)))</f>
        <v>0</v>
      </c>
      <c r="AI233" s="214" t="str">
        <f>IF(AI232-AI231=0,"0",IF(AI232&gt;AC232,1,IF(AI232=AC232,"0,5",0)))</f>
        <v>0</v>
      </c>
      <c r="AJ233" s="40"/>
      <c r="AK233" s="36"/>
      <c r="AL233" s="214">
        <f>IF(AO232-AO231=0,"0",IF(AL232&gt;AR232,1,IF(AL232=AR232,"0,5",0)))</f>
        <v>0</v>
      </c>
      <c r="AM233" s="214">
        <f>IF(AO232-AO231=0,"0",IF(AM232&gt;AS232,1,IF(AM232=AS232,"0,5",0)))</f>
        <v>0</v>
      </c>
      <c r="AN233" s="214">
        <f>IF(AO232-AO231=0,"0",IF(AN232&gt;AT232,1,IF(AN232=AT232,"0,5",0)))</f>
        <v>1</v>
      </c>
      <c r="AO233" s="214">
        <f>IF(AO232-AO231=0,"0",IF(AO232&gt;AU232,1,IF(AO232=AU232,"0,5",0)))</f>
        <v>0</v>
      </c>
      <c r="AP233" s="27"/>
      <c r="AQ233" s="27"/>
      <c r="AR233" s="214">
        <f>IF(AU232-AU231=0,"0",IF(AR232&gt;AL232,1,IF(AR232=AL232,"0,5",0)))</f>
        <v>1</v>
      </c>
      <c r="AS233" s="214">
        <f>IF(AU232-AU231=0,"0",IF(AS232&gt;AM232,1,IF(AS232=AM232,"0,5",0)))</f>
        <v>1</v>
      </c>
      <c r="AT233" s="214">
        <f>IF(AU232-AU231=0,"0",IF(AT232&gt;AN232,1,IF(AT232=AN232,"0,5",0)))</f>
        <v>0</v>
      </c>
      <c r="AU233" s="214">
        <f>IF(AU232-AU231=0,"0",IF(AU232&gt;AO232,1,IF(AU232=AO232,"0,5",0)))</f>
        <v>1</v>
      </c>
      <c r="AV233" s="40"/>
      <c r="AW233" s="36"/>
      <c r="AX233" s="214">
        <f>IF(BA232-BA231=0,"0",IF(AX232&gt;BD232,1,IF(AX232=BD232,"0,5",0)))</f>
        <v>0</v>
      </c>
      <c r="AY233" s="214">
        <f>IF(BA232-BA231=0,"0",IF(AY232&gt;BE232,1,IF(AY232=BE232,"0,5",0)))</f>
        <v>0</v>
      </c>
      <c r="AZ233" s="214">
        <f>IF(BA232-BA231=0,"0",IF(AZ232&gt;BF232,1,IF(AZ232=BF232,"0,5",0)))</f>
        <v>1</v>
      </c>
      <c r="BA233" s="214">
        <f>IF(BA232-BA231=0,"0",IF(BA232&gt;BG232,1,IF(BA232=BG232,"0,5",0)))</f>
        <v>0</v>
      </c>
      <c r="BB233" s="27"/>
      <c r="BC233" s="27"/>
      <c r="BD233" s="214">
        <f>IF(BG232-BG231=0,"0",IF(BD232&gt;AX232,1,IF(BD232=AX232,"0,5",0)))</f>
        <v>1</v>
      </c>
      <c r="BE233" s="214">
        <f>IF(BG232-BG231=0,"0",IF(BE232&gt;AY232,1,IF(BE232=AY232,"0,5",0)))</f>
        <v>1</v>
      </c>
      <c r="BF233" s="214">
        <f>IF(BG232-BG231=0,"0",IF(BF232&gt;AZ232,1,IF(BF232=AZ232,"0,5",0)))</f>
        <v>0</v>
      </c>
      <c r="BG233" s="214">
        <f>IF(BG232-BG231=0,"0",IF(BG232&gt;BA232,1,IF(BG232=BA232,"0,5",0)))</f>
        <v>1</v>
      </c>
    </row>
    <row r="234" spans="1:59" s="25" customFormat="1" ht="21" thickBot="1">
      <c r="A234" s="15"/>
      <c r="B234" s="37"/>
      <c r="C234" s="37"/>
      <c r="D234" s="16" t="s">
        <v>10</v>
      </c>
      <c r="E234" s="46">
        <f>B233+C233+D233+E233</f>
        <v>3</v>
      </c>
      <c r="F234" s="37"/>
      <c r="G234" s="37"/>
      <c r="H234" s="37"/>
      <c r="I234" s="37"/>
      <c r="J234" s="16" t="s">
        <v>10</v>
      </c>
      <c r="K234" s="46">
        <f>H233+I233+J233+K233</f>
        <v>1</v>
      </c>
      <c r="L234" s="41"/>
      <c r="M234" s="15"/>
      <c r="N234" s="37"/>
      <c r="O234" s="37"/>
      <c r="P234" s="16" t="s">
        <v>10</v>
      </c>
      <c r="Q234" s="46">
        <f>N233+O233+P233+Q233</f>
        <v>0</v>
      </c>
      <c r="R234" s="37"/>
      <c r="S234" s="37"/>
      <c r="T234" s="37"/>
      <c r="U234" s="37"/>
      <c r="V234" s="16" t="s">
        <v>10</v>
      </c>
      <c r="W234" s="46">
        <f>T233+U233+V233+W233</f>
        <v>4</v>
      </c>
      <c r="X234" s="41"/>
      <c r="Y234" s="15"/>
      <c r="Z234" s="37"/>
      <c r="AA234" s="37"/>
      <c r="AB234" s="16" t="s">
        <v>10</v>
      </c>
      <c r="AC234" s="46">
        <f>Z233+AA233+AB233+AC233</f>
        <v>0</v>
      </c>
      <c r="AD234" s="37"/>
      <c r="AE234" s="37"/>
      <c r="AF234" s="37"/>
      <c r="AG234" s="37"/>
      <c r="AH234" s="16" t="s">
        <v>10</v>
      </c>
      <c r="AI234" s="46">
        <f>AF233+AG233+AH233+AI233</f>
        <v>0</v>
      </c>
      <c r="AJ234" s="41"/>
      <c r="AK234" s="15"/>
      <c r="AL234" s="37"/>
      <c r="AM234" s="37"/>
      <c r="AN234" s="16" t="s">
        <v>10</v>
      </c>
      <c r="AO234" s="46">
        <f>AL233+AM233+AN233+AO233</f>
        <v>1</v>
      </c>
      <c r="AP234" s="37"/>
      <c r="AQ234" s="37"/>
      <c r="AR234" s="37"/>
      <c r="AS234" s="37"/>
      <c r="AT234" s="16" t="s">
        <v>10</v>
      </c>
      <c r="AU234" s="46">
        <f>SUM(AR233:AU233)</f>
        <v>3</v>
      </c>
      <c r="AV234" s="41"/>
      <c r="AW234" s="15"/>
      <c r="AX234" s="37"/>
      <c r="AY234" s="37"/>
      <c r="AZ234" s="16" t="s">
        <v>10</v>
      </c>
      <c r="BA234" s="46">
        <f>AX233+AY233+AZ233+BA233</f>
        <v>1</v>
      </c>
      <c r="BB234" s="37"/>
      <c r="BC234" s="37"/>
      <c r="BD234" s="37"/>
      <c r="BE234" s="37"/>
      <c r="BF234" s="16" t="s">
        <v>10</v>
      </c>
      <c r="BG234" s="46">
        <f>BD233+BE233+BF233+BG233</f>
        <v>3</v>
      </c>
    </row>
    <row r="235" spans="1:59" s="25" customFormat="1" ht="16" thickBot="1">
      <c r="D235" s="44" t="s">
        <v>268</v>
      </c>
      <c r="E235" s="44" t="str">
        <f>IF(E232-E231=0,"IS",IF(E234&gt;K234,"S",IF(E234&lt;K234,"T",IF(E234=K234,"U","0"))))</f>
        <v>S</v>
      </c>
      <c r="J235" s="44" t="s">
        <v>268</v>
      </c>
      <c r="K235" s="44" t="str">
        <f>IF(K232-K231=0,"IS",IF(K234&gt;E234,"S",IF(K234&lt;E234,"T",IF(K234=E234,"U","0"))))</f>
        <v>T</v>
      </c>
      <c r="P235" s="44" t="s">
        <v>268</v>
      </c>
      <c r="Q235" s="44" t="str">
        <f>IF(Q232-Q231=0,"IS",IF(Q234&gt;W234,"S",IF(Q234&lt;W234,"T",IF(Q234=W234,"U","0"))))</f>
        <v>T</v>
      </c>
      <c r="V235" s="44" t="s">
        <v>268</v>
      </c>
      <c r="W235" s="44" t="str">
        <f>IF(W232-W231=0,"IS",IF(W234&gt;Q234,"S",IF(W234&lt;Q234,"T",IF(W234=Q234,"U","0"))))</f>
        <v>S</v>
      </c>
      <c r="AB235" s="44" t="s">
        <v>268</v>
      </c>
      <c r="AC235" s="44" t="str">
        <f>IF(AC232-AC231=0,"IS",IF(AC234&gt;AI234,"S",IF(AC234&lt;AI234,"T",IF(AC234=AI234,"U","0"))))</f>
        <v>IS</v>
      </c>
      <c r="AH235" s="44" t="s">
        <v>268</v>
      </c>
      <c r="AI235" s="44" t="str">
        <f>IF(AI232-AI231=0,"IS",IF(AI234&gt;AC234,"S",IF(AI234&lt;AC234,"T",IF(AI234=AC234,"U","0"))))</f>
        <v>IS</v>
      </c>
      <c r="AN235" s="44" t="s">
        <v>268</v>
      </c>
      <c r="AO235" s="44" t="str">
        <f>IF(AO232-AO231=0,"IS",IF(AO234&gt;AU234,"S",IF(AO234&lt;AU234,"T",IF(AO234=AU234,"U","0"))))</f>
        <v>T</v>
      </c>
      <c r="AT235" s="44" t="s">
        <v>268</v>
      </c>
      <c r="AU235" s="44" t="str">
        <f>IF(AU232-AU231=0,"IS",IF(AU234&gt;AO234,"S",IF(AU234&lt;AO234,"T",IF(AU234=AO234,"U","0"))))</f>
        <v>S</v>
      </c>
      <c r="AZ235" s="44" t="s">
        <v>268</v>
      </c>
      <c r="BA235" s="44" t="str">
        <f>IF(BA232-BA231=0,"IS",IF(BA234&gt;BG234,"S",IF(BA234&lt;BG234,"T",IF(BA234=BG234,"U","0"))))</f>
        <v>T</v>
      </c>
      <c r="BF235" s="44" t="s">
        <v>268</v>
      </c>
      <c r="BG235" s="44" t="str">
        <f>IF(BG232-BG231=0,"IS",IF(BG234&gt;BA234,"S",IF(BG234&lt;BA234,"T",IF(BG234=BA234,"U","0"))))</f>
        <v>S</v>
      </c>
    </row>
    <row r="236" spans="1:59" ht="16" thickBot="1"/>
    <row r="237" spans="1:59" ht="27" thickBot="1">
      <c r="A237" s="38" t="s">
        <v>158</v>
      </c>
      <c r="B237" s="39"/>
      <c r="C237" s="39"/>
      <c r="D237" s="39"/>
      <c r="E237" s="39"/>
      <c r="F237" s="39"/>
      <c r="G237" s="39"/>
      <c r="H237" s="39"/>
      <c r="I237" s="39"/>
      <c r="J237" s="39"/>
      <c r="K237" s="39"/>
      <c r="L237" s="39"/>
      <c r="M237" s="39"/>
      <c r="N237" s="39"/>
      <c r="O237" s="39"/>
      <c r="P237" s="39"/>
      <c r="Q237" s="39"/>
      <c r="R237" s="39"/>
      <c r="S237" s="39"/>
      <c r="T237" s="39"/>
      <c r="U237" s="39"/>
      <c r="V237" s="39"/>
      <c r="W237" s="39"/>
      <c r="X237" s="39"/>
      <c r="Y237" s="39"/>
      <c r="Z237" s="39"/>
      <c r="AA237" s="39"/>
      <c r="AB237" s="39"/>
      <c r="AC237" s="39"/>
      <c r="AD237" s="39"/>
      <c r="AE237" s="39"/>
      <c r="AF237" s="39"/>
      <c r="AG237" s="39"/>
      <c r="AH237" s="39"/>
      <c r="AI237" s="39"/>
      <c r="AJ237" s="39"/>
      <c r="AK237" s="39"/>
      <c r="AL237" s="39"/>
      <c r="AM237" s="39"/>
      <c r="AN237" s="39"/>
      <c r="AO237" s="39"/>
      <c r="AP237" s="39"/>
      <c r="AQ237" s="39"/>
      <c r="AR237" s="39"/>
      <c r="AS237" s="39"/>
      <c r="AT237" s="39"/>
      <c r="AU237" s="39"/>
      <c r="AV237" s="39"/>
      <c r="AW237" s="39"/>
      <c r="AX237" s="39"/>
      <c r="AY237" s="39"/>
      <c r="AZ237" s="39"/>
      <c r="BA237" s="39"/>
      <c r="BB237" s="39"/>
      <c r="BC237" s="39"/>
      <c r="BD237" s="39"/>
      <c r="BE237" s="39"/>
      <c r="BF237" s="39"/>
      <c r="BG237" s="42"/>
    </row>
    <row r="238" spans="1:59" ht="21">
      <c r="A238" s="24" t="s">
        <v>159</v>
      </c>
      <c r="B238" s="31"/>
      <c r="C238" s="31"/>
      <c r="D238" s="31"/>
      <c r="E238" s="31"/>
      <c r="F238" s="31"/>
      <c r="G238" s="31"/>
      <c r="H238" s="31"/>
      <c r="I238" s="31"/>
      <c r="J238" s="31"/>
      <c r="K238" s="32"/>
      <c r="L238" s="40"/>
      <c r="M238" s="24" t="s">
        <v>160</v>
      </c>
      <c r="N238" s="31"/>
      <c r="O238" s="31"/>
      <c r="P238" s="31"/>
      <c r="Q238" s="31"/>
      <c r="R238" s="31"/>
      <c r="S238" s="31"/>
      <c r="T238" s="31"/>
      <c r="U238" s="31"/>
      <c r="V238" s="31"/>
      <c r="W238" s="32"/>
      <c r="X238" s="40"/>
      <c r="Y238" s="24" t="s">
        <v>161</v>
      </c>
      <c r="Z238" s="31"/>
      <c r="AA238" s="31"/>
      <c r="AB238" s="31"/>
      <c r="AC238" s="31"/>
      <c r="AD238" s="31"/>
      <c r="AE238" s="31"/>
      <c r="AF238" s="31"/>
      <c r="AG238" s="31"/>
      <c r="AH238" s="31"/>
      <c r="AI238" s="32"/>
      <c r="AJ238" s="40"/>
      <c r="AK238" s="24" t="s">
        <v>162</v>
      </c>
      <c r="AL238" s="31"/>
      <c r="AM238" s="31"/>
      <c r="AN238" s="31"/>
      <c r="AO238" s="31"/>
      <c r="AP238" s="31"/>
      <c r="AQ238" s="31"/>
      <c r="AR238" s="31"/>
      <c r="AS238" s="31"/>
      <c r="AT238" s="31"/>
      <c r="AU238" s="32"/>
      <c r="AV238" s="40"/>
      <c r="AW238" s="24" t="s">
        <v>163</v>
      </c>
      <c r="AX238" s="31"/>
      <c r="AY238" s="31"/>
      <c r="AZ238" s="31"/>
      <c r="BA238" s="31"/>
      <c r="BB238" s="31"/>
      <c r="BC238" s="31"/>
      <c r="BD238" s="31"/>
      <c r="BE238" s="31"/>
      <c r="BF238" s="31"/>
      <c r="BG238" s="32"/>
    </row>
    <row r="239" spans="1:59" ht="18">
      <c r="A239" s="33" t="s">
        <v>2</v>
      </c>
      <c r="B239" s="386" t="s">
        <v>26</v>
      </c>
      <c r="C239" s="386"/>
      <c r="D239" s="27"/>
      <c r="E239" s="27"/>
      <c r="F239" s="27"/>
      <c r="G239" s="34" t="s">
        <v>13</v>
      </c>
      <c r="H239" s="386" t="s">
        <v>11</v>
      </c>
      <c r="I239" s="386"/>
      <c r="J239" s="27"/>
      <c r="K239" s="35"/>
      <c r="L239" s="40"/>
      <c r="M239" s="33" t="s">
        <v>2</v>
      </c>
      <c r="N239" s="386" t="s">
        <v>29</v>
      </c>
      <c r="O239" s="386"/>
      <c r="P239" s="27"/>
      <c r="Q239" s="27"/>
      <c r="R239" s="27"/>
      <c r="S239" s="34" t="s">
        <v>13</v>
      </c>
      <c r="T239" s="386" t="s">
        <v>12</v>
      </c>
      <c r="U239" s="386"/>
      <c r="V239" s="27"/>
      <c r="W239" s="35"/>
      <c r="X239" s="40"/>
      <c r="Y239" s="33" t="s">
        <v>2</v>
      </c>
      <c r="Z239" s="386" t="s">
        <v>32</v>
      </c>
      <c r="AA239" s="386"/>
      <c r="AB239" s="27"/>
      <c r="AC239" s="27"/>
      <c r="AD239" s="27"/>
      <c r="AE239" s="34" t="s">
        <v>13</v>
      </c>
      <c r="AF239" s="386" t="s">
        <v>27</v>
      </c>
      <c r="AG239" s="386"/>
      <c r="AH239" s="27"/>
      <c r="AI239" s="35"/>
      <c r="AJ239" s="40"/>
      <c r="AK239" s="33" t="s">
        <v>2</v>
      </c>
      <c r="AL239" s="386" t="s">
        <v>31</v>
      </c>
      <c r="AM239" s="386"/>
      <c r="AN239" s="27"/>
      <c r="AO239" s="27"/>
      <c r="AP239" s="27"/>
      <c r="AQ239" s="34" t="s">
        <v>13</v>
      </c>
      <c r="AR239" s="386" t="s">
        <v>147</v>
      </c>
      <c r="AS239" s="386"/>
      <c r="AT239" s="27"/>
      <c r="AU239" s="35"/>
      <c r="AV239" s="40"/>
      <c r="AW239" s="33" t="s">
        <v>2</v>
      </c>
      <c r="AX239" s="386" t="s">
        <v>30</v>
      </c>
      <c r="AY239" s="386"/>
      <c r="AZ239" s="27"/>
      <c r="BA239" s="27"/>
      <c r="BB239" s="27"/>
      <c r="BC239" s="34" t="s">
        <v>13</v>
      </c>
      <c r="BD239" s="386" t="s">
        <v>64</v>
      </c>
      <c r="BE239" s="386"/>
      <c r="BF239" s="27"/>
      <c r="BG239" s="35"/>
    </row>
    <row r="240" spans="1:59" ht="16" thickBot="1">
      <c r="A240" s="36"/>
      <c r="B240" s="27"/>
      <c r="C240" s="27"/>
      <c r="D240" s="27"/>
      <c r="E240" s="27"/>
      <c r="F240" s="27"/>
      <c r="G240" s="27"/>
      <c r="H240" s="27"/>
      <c r="I240" s="27"/>
      <c r="J240" s="27"/>
      <c r="K240" s="35"/>
      <c r="L240" s="40"/>
      <c r="M240" s="36"/>
      <c r="N240" s="27"/>
      <c r="O240" s="27"/>
      <c r="P240" s="27"/>
      <c r="Q240" s="27"/>
      <c r="R240" s="27"/>
      <c r="S240" s="27"/>
      <c r="T240" s="27"/>
      <c r="U240" s="27"/>
      <c r="V240" s="27"/>
      <c r="W240" s="35"/>
      <c r="X240" s="40"/>
      <c r="Y240" s="36"/>
      <c r="Z240" s="27"/>
      <c r="AA240" s="27"/>
      <c r="AB240" s="27"/>
      <c r="AC240" s="27"/>
      <c r="AD240" s="27"/>
      <c r="AE240" s="27"/>
      <c r="AF240" s="27"/>
      <c r="AG240" s="27"/>
      <c r="AH240" s="27"/>
      <c r="AI240" s="35"/>
      <c r="AJ240" s="40"/>
      <c r="AK240" s="36"/>
      <c r="AL240" s="27"/>
      <c r="AM240" s="27"/>
      <c r="AN240" s="27"/>
      <c r="AO240" s="27"/>
      <c r="AP240" s="27"/>
      <c r="AQ240" s="27"/>
      <c r="AR240" s="27"/>
      <c r="AS240" s="27"/>
      <c r="AT240" s="27"/>
      <c r="AU240" s="35"/>
      <c r="AV240" s="40"/>
      <c r="AW240" s="36"/>
      <c r="AX240" s="27"/>
      <c r="AY240" s="27"/>
      <c r="AZ240" s="27"/>
      <c r="BA240" s="27"/>
      <c r="BB240" s="27"/>
      <c r="BC240" s="27"/>
      <c r="BD240" s="27"/>
      <c r="BE240" s="27"/>
      <c r="BF240" s="27"/>
      <c r="BG240" s="35"/>
    </row>
    <row r="241" spans="1:59" ht="16" thickBot="1">
      <c r="A241" s="3" t="s">
        <v>3</v>
      </c>
      <c r="B241" s="4" t="s">
        <v>4</v>
      </c>
      <c r="C241" s="17" t="s">
        <v>5</v>
      </c>
      <c r="D241" s="17" t="s">
        <v>6</v>
      </c>
      <c r="E241" s="4" t="s">
        <v>7</v>
      </c>
      <c r="F241" s="27"/>
      <c r="G241" s="3" t="s">
        <v>3</v>
      </c>
      <c r="H241" s="4" t="s">
        <v>4</v>
      </c>
      <c r="I241" s="17" t="s">
        <v>5</v>
      </c>
      <c r="J241" s="17" t="s">
        <v>6</v>
      </c>
      <c r="K241" s="4" t="s">
        <v>7</v>
      </c>
      <c r="L241" s="40"/>
      <c r="M241" s="3" t="s">
        <v>3</v>
      </c>
      <c r="N241" s="4" t="s">
        <v>4</v>
      </c>
      <c r="O241" s="17" t="s">
        <v>5</v>
      </c>
      <c r="P241" s="17" t="s">
        <v>6</v>
      </c>
      <c r="Q241" s="4" t="s">
        <v>7</v>
      </c>
      <c r="R241" s="27"/>
      <c r="S241" s="3" t="s">
        <v>3</v>
      </c>
      <c r="T241" s="4" t="s">
        <v>4</v>
      </c>
      <c r="U241" s="17" t="s">
        <v>5</v>
      </c>
      <c r="V241" s="17" t="s">
        <v>6</v>
      </c>
      <c r="W241" s="4" t="s">
        <v>7</v>
      </c>
      <c r="X241" s="40"/>
      <c r="Y241" s="3" t="s">
        <v>3</v>
      </c>
      <c r="Z241" s="4" t="s">
        <v>4</v>
      </c>
      <c r="AA241" s="17" t="s">
        <v>5</v>
      </c>
      <c r="AB241" s="17" t="s">
        <v>6</v>
      </c>
      <c r="AC241" s="4" t="s">
        <v>7</v>
      </c>
      <c r="AD241" s="27"/>
      <c r="AE241" s="3" t="s">
        <v>3</v>
      </c>
      <c r="AF241" s="4" t="s">
        <v>4</v>
      </c>
      <c r="AG241" s="17" t="s">
        <v>5</v>
      </c>
      <c r="AH241" s="17" t="s">
        <v>6</v>
      </c>
      <c r="AI241" s="4" t="s">
        <v>7</v>
      </c>
      <c r="AJ241" s="40"/>
      <c r="AK241" s="3" t="s">
        <v>3</v>
      </c>
      <c r="AL241" s="4" t="s">
        <v>4</v>
      </c>
      <c r="AM241" s="17" t="s">
        <v>5</v>
      </c>
      <c r="AN241" s="17" t="s">
        <v>6</v>
      </c>
      <c r="AO241" s="4" t="s">
        <v>7</v>
      </c>
      <c r="AP241" s="27"/>
      <c r="AQ241" s="3" t="s">
        <v>3</v>
      </c>
      <c r="AR241" s="4" t="s">
        <v>4</v>
      </c>
      <c r="AS241" s="17" t="s">
        <v>5</v>
      </c>
      <c r="AT241" s="17" t="s">
        <v>6</v>
      </c>
      <c r="AU241" s="4" t="s">
        <v>7</v>
      </c>
      <c r="AV241" s="40"/>
      <c r="AW241" s="3" t="s">
        <v>3</v>
      </c>
      <c r="AX241" s="4" t="s">
        <v>4</v>
      </c>
      <c r="AY241" s="17" t="s">
        <v>5</v>
      </c>
      <c r="AZ241" s="17" t="s">
        <v>6</v>
      </c>
      <c r="BA241" s="4" t="s">
        <v>7</v>
      </c>
      <c r="BB241" s="27"/>
      <c r="BC241" s="3" t="s">
        <v>3</v>
      </c>
      <c r="BD241" s="4" t="s">
        <v>4</v>
      </c>
      <c r="BE241" s="17" t="s">
        <v>5</v>
      </c>
      <c r="BF241" s="17" t="s">
        <v>6</v>
      </c>
      <c r="BG241" s="4" t="s">
        <v>7</v>
      </c>
    </row>
    <row r="242" spans="1:59">
      <c r="A242" s="47" t="str">
        <f>IF(B239="Normo Slipestasjon",'Tellere og summer'!$A$3,IF(B239="Glamox",'Tellere og summer'!$A$13,IF(B239="Molde Kommune",'Tellere og summer'!$A$23,IF(B239="Rørlegger 1",'Tellere og summer'!$A$33,IF(B239="TietoEVRY",'Tellere og summer'!$A$43,IF(B239="Danielsen å i",'Tellere og summer'!$A$53,IF(B239="Panorama Turkeys",'Tellere og summer'!$A$63,IF(B239="Team Fuglset",'Tellere og summer'!$A$73,IF(B239="Istad Strikers",'Tellere og summer'!$A$83,IF(B239="Ytre Bowlinglag",'Tellere og summer'!$A$93,"NA"))))))))))</f>
        <v>Arnfinn Lange</v>
      </c>
      <c r="B242" s="5">
        <v>129</v>
      </c>
      <c r="C242" s="18">
        <v>172</v>
      </c>
      <c r="D242" s="5">
        <v>165</v>
      </c>
      <c r="E242" s="7">
        <f>SUM(B242:D242)</f>
        <v>466</v>
      </c>
      <c r="F242" s="27"/>
      <c r="G242" s="47" t="str">
        <f>IF(H239="Normo Slipestasjon",'Tellere og summer'!$A$3,IF(H239="Glamox",'Tellere og summer'!$A$13,IF(H239="Molde Kommune",'Tellere og summer'!$A$23,IF(H239="Rørlegger 1",'Tellere og summer'!$A$33,IF(H239="TietoEVRY",'Tellere og summer'!$A$43,IF(H239="Danielsen å i",'Tellere og summer'!$A$53,IF(H239="Panorama Turkeys",'Tellere og summer'!$A$63,IF(H239="Team Fuglset",'Tellere og summer'!$A$73,IF(H239="Istad Strikers",'Tellere og summer'!$A$83,IF(H239="Ytre Bowlinglag",'Tellere og summer'!$A$93,"NA"))))))))))</f>
        <v>Asbjørn Toft</v>
      </c>
      <c r="H242" s="5"/>
      <c r="I242" s="18"/>
      <c r="J242" s="6"/>
      <c r="K242" s="5">
        <f>SUM(H242:J242)</f>
        <v>0</v>
      </c>
      <c r="L242" s="40"/>
      <c r="M242" s="47" t="str">
        <f>IF(N239="Normo Slipestasjon",'Tellere og summer'!$A$3,IF(N239="Glamox",'Tellere og summer'!$A$13,IF(N239="Molde Kommune",'Tellere og summer'!$A$23,IF(N239="Rørlegger 1",'Tellere og summer'!$A$33,IF(N239="TietoEVRY",'Tellere og summer'!$A$43,IF(N239="Danielsen å i",'Tellere og summer'!$A$53,IF(N239="Panorama Turkeys",'Tellere og summer'!$A$63,IF(N239="Team Fuglset",'Tellere og summer'!$A$73,IF(N239="Istad Strikers",'Tellere og summer'!$A$83,IF(N239="Ytre Bowlinglag",'Tellere og summer'!$A$93,"NA"))))))))))</f>
        <v>Martin Aarø</v>
      </c>
      <c r="N242" s="5">
        <v>167</v>
      </c>
      <c r="O242" s="18">
        <v>121</v>
      </c>
      <c r="P242" s="5">
        <v>183</v>
      </c>
      <c r="Q242" s="7">
        <f>SUM(N242:P242)</f>
        <v>471</v>
      </c>
      <c r="R242" s="27"/>
      <c r="S242" s="47" t="str">
        <f>IF(T239="Normo Slipestasjon",'Tellere og summer'!$A$3,IF(T239="Glamox",'Tellere og summer'!$A$13,IF(T239="Molde Kommune",'Tellere og summer'!$A$23,IF(T239="Rørlegger 1",'Tellere og summer'!$A$33,IF(T239="TietoEVRY",'Tellere og summer'!$A$43,IF(T239="Danielsen å i",'Tellere og summer'!$A$53,IF(T239="Panorama Turkeys",'Tellere og summer'!$A$63,IF(T239="Team Fuglset",'Tellere og summer'!$A$73,IF(T239="Istad Strikers",'Tellere og summer'!$A$83,IF(T239="Ytre Bowlinglag",'Tellere og summer'!$A$93,"NA"))))))))))</f>
        <v>Paul Boyle</v>
      </c>
      <c r="T242" s="5">
        <v>135</v>
      </c>
      <c r="U242" s="18">
        <v>166</v>
      </c>
      <c r="V242" s="5">
        <v>135</v>
      </c>
      <c r="W242" s="7">
        <f>SUM(T242:V242)</f>
        <v>436</v>
      </c>
      <c r="X242" s="40"/>
      <c r="Y242" s="47" t="str">
        <f>IF(Z239="Normo Slipestasjon",'Tellere og summer'!$A$3,IF(Z239="Glamox",'Tellere og summer'!$A$13,IF(Z239="Molde Kommune",'Tellere og summer'!$A$23,IF(Z239="Rørlegger 1",'Tellere og summer'!$A$33,IF(Z239="TietoEVRY",'Tellere og summer'!$A$43,IF(Z239="Danielsen å i",'Tellere og summer'!$A$53,IF(Z239="Panorama Turkeys",'Tellere og summer'!$A$63,IF(Z239="Team Fuglset",'Tellere og summer'!$A$73,IF(Z239="Istad Strikers",'Tellere og summer'!$A$83,IF(Z239="Ytre Bowlinglag",'Tellere og summer'!$A$93,"NA"))))))))))</f>
        <v>Sten-Morten Kjørsvik</v>
      </c>
      <c r="Z242" s="5"/>
      <c r="AA242" s="18"/>
      <c r="AB242" s="5"/>
      <c r="AC242" s="7">
        <f>SUM(Z242:AB242)</f>
        <v>0</v>
      </c>
      <c r="AD242" s="27"/>
      <c r="AE242" s="47" t="str">
        <f>IF(AF239="Normo Slipestasjon",'Tellere og summer'!$A$3,IF(AF239="Glamox",'Tellere og summer'!$A$13,IF(AF239="Molde Kommune",'Tellere og summer'!$A$23,IF(AF239="Rørlegger 1",'Tellere og summer'!$A$33,IF(AF239="TietoEVRY",'Tellere og summer'!$A$43,IF(AF239="Danielsen å i",'Tellere og summer'!$A$53,IF(AF239="Panorama Turkeys",'Tellere og summer'!$A$63,IF(AF239="Team Fuglset",'Tellere og summer'!$A$73,IF(AF239="Istad Strikers",'Tellere og summer'!$A$83,IF(AF239="Ytre Bowlinglag",'Tellere og summer'!$A$93,"NA"))))))))))</f>
        <v>Svein Erik Jenset</v>
      </c>
      <c r="AF242" s="5"/>
      <c r="AG242" s="18"/>
      <c r="AH242" s="5"/>
      <c r="AI242" s="7">
        <f>SUM(AF242:AH242)</f>
        <v>0</v>
      </c>
      <c r="AJ242" s="40"/>
      <c r="AK242" s="47" t="str">
        <f>IF(AL239="Normo Slipestasjon",'Tellere og summer'!$A$3,IF(AL239="Glamox",'Tellere og summer'!$A$13,IF(AL239="Molde Kommune",'Tellere og summer'!$A$23,IF(AL239="Rørlegger 1",'Tellere og summer'!$A$33,IF(AL239="TietoEVRY",'Tellere og summer'!$A$43,IF(AL239="Danielsen å i",'Tellere og summer'!$A$53,IF(AL239="Panorama Turkeys",'Tellere og summer'!$A$63,IF(AL239="Team Fuglset",'Tellere og summer'!$A$73,IF(AL239="Istad Strikers",'Tellere og summer'!$A$83,IF(AL239="Ytre Bowlinglag",'Tellere og summer'!$A$93,"NA"))))))))))</f>
        <v>Amund Vaagen</v>
      </c>
      <c r="AL242" s="5">
        <v>167</v>
      </c>
      <c r="AM242" s="18">
        <v>182</v>
      </c>
      <c r="AN242" s="5">
        <v>173</v>
      </c>
      <c r="AO242" s="7">
        <f>SUM(AL242:AN242)</f>
        <v>522</v>
      </c>
      <c r="AP242" s="27"/>
      <c r="AQ242" s="47" t="str">
        <f>IF(AR239="Normo Slipestasjon",'Tellere og summer'!$A$3,IF(AR239="Glamox",'Tellere og summer'!$A$13,IF(AR239="Molde Kommune",'Tellere og summer'!$A$23,IF(AR239="Rørlegger 1",'Tellere og summer'!$A$33,IF(AR239="TietoEVRY",'Tellere og summer'!$A$43,IF(AR239="Danielsen å i",'Tellere og summer'!$A$53,IF(AR239="Panorama Turkeys",'Tellere og summer'!$A$63,IF(AR239="Team Fuglset",'Tellere og summer'!$A$73,IF(AR239="Istad Strikers",'Tellere og summer'!$A$83,IF(AR239="Ytre Bowlinglag",'Tellere og summer'!$A$93,"NA"))))))))))</f>
        <v>Gerd Norunn Nygård</v>
      </c>
      <c r="AR242" s="5">
        <v>108</v>
      </c>
      <c r="AS242" s="18">
        <v>134</v>
      </c>
      <c r="AT242" s="5">
        <v>107</v>
      </c>
      <c r="AU242" s="7">
        <f>SUM(AR242:AT242)</f>
        <v>349</v>
      </c>
      <c r="AV242" s="40"/>
      <c r="AW242" s="47" t="str">
        <f>IF(AX239="Normo Slipestasjon",'Tellere og summer'!$A$3,IF(AX239="Glamox",'Tellere og summer'!$A$13,IF(AX239="Molde Kommune",'Tellere og summer'!$A$23,IF(AX239="Rørlegger 1",'Tellere og summer'!$A$33,IF(AX239="TietoEVRY",'Tellere og summer'!$A$43,IF(AX239="Danielsen å i",'Tellere og summer'!$A$53,IF(AX239="Panorama Turkeys",'Tellere og summer'!$A$63,IF(AX239="Team Fuglset",'Tellere og summer'!$A$73,IF(AX239="Istad Strikers",'Tellere og summer'!$A$83,IF(AX239="Ytre Bowlinglag",'Tellere og summer'!$A$93,"NA"))))))))))</f>
        <v>Arne Ytterhaug</v>
      </c>
      <c r="AX242" s="5">
        <v>120</v>
      </c>
      <c r="AY242" s="18">
        <v>151</v>
      </c>
      <c r="AZ242" s="5">
        <v>113</v>
      </c>
      <c r="BA242" s="7">
        <f>SUM(AX242:AZ242)</f>
        <v>384</v>
      </c>
      <c r="BB242" s="27"/>
      <c r="BC242" s="47" t="str">
        <f>IF(BD239="Normo Slipestasjon",'Tellere og summer'!$A$3,IF(BD239="Glamox",'Tellere og summer'!$A$13,IF(BD239="Molde Kommune",'Tellere og summer'!$A$23,IF(BD239="Rørlegger 1",'Tellere og summer'!$A$33,IF(BD239="TietoEVRY",'Tellere og summer'!$A$43,IF(BD239="Danielsen å i",'Tellere og summer'!$A$53,IF(BD239="Panorama Turkeys",'Tellere og summer'!$A$63,IF(BD239="Team Fuglset",'Tellere og summer'!$A$73,IF(BD239="Istad Strikers",'Tellere og summer'!$A$83,IF(BD239="Ytre Bowlinglag",'Tellere og summer'!$A$93,"NA"))))))))))</f>
        <v>Kjell Thorsrudhagen</v>
      </c>
      <c r="BD242" s="5">
        <v>149</v>
      </c>
      <c r="BE242" s="18"/>
      <c r="BF242" s="5">
        <v>143</v>
      </c>
      <c r="BG242" s="7">
        <f>SUM(BD242:BF242)</f>
        <v>292</v>
      </c>
    </row>
    <row r="243" spans="1:59">
      <c r="A243" s="47" t="str">
        <f>IF(B239="Normo Slipestasjon",'Tellere og summer'!$A$4,IF(B239="Glamox",'Tellere og summer'!$A$14,IF(B239="Molde Kommune",'Tellere og summer'!$A$24,IF(B239="Rørlegger 1",'Tellere og summer'!$A$34,IF(B239="TietoEVRY",'Tellere og summer'!$A$44,IF(B239="Danielsen å i",'Tellere og summer'!$A$54,IF(B239="Panorama Turkeys",'Tellere og summer'!$A$64,IF(B239="Team Fuglset",'Tellere og summer'!$A$74,IF(B239="Istad Strikers",'Tellere og summer'!$A$84,IF(B239="Ytre Bowlinglag",'Tellere og summer'!$A$94,"NA"))))))))))</f>
        <v>Billy Williams</v>
      </c>
      <c r="B243" s="8"/>
      <c r="C243" s="19"/>
      <c r="D243" s="8"/>
      <c r="E243" s="10">
        <f t="shared" ref="E243:E249" si="136">SUM(B243:D243)</f>
        <v>0</v>
      </c>
      <c r="F243" s="27"/>
      <c r="G243" s="47" t="str">
        <f>IF(H239="Normo Slipestasjon",'Tellere og summer'!$A$4,IF(H239="Glamox",'Tellere og summer'!$A$14,IF(H239="Molde Kommune",'Tellere og summer'!$A$24,IF(H239="Rørlegger 1",'Tellere og summer'!$A$34,IF(H239="TietoEVRY",'Tellere og summer'!$A$44,IF(H239="Danielsen å i",'Tellere og summer'!$A$54,IF(H239="Panorama Turkeys",'Tellere og summer'!$A$64,IF(H239="Team Fuglset",'Tellere og summer'!$A$74,IF(H239="Istad Strikers",'Tellere og summer'!$A$84,IF(H239="Ytre Bowlinglag",'Tellere og summer'!$A$94,"NA"))))))))))</f>
        <v>Tormod Kleppe</v>
      </c>
      <c r="H243" s="8">
        <v>99</v>
      </c>
      <c r="I243" s="19">
        <v>75</v>
      </c>
      <c r="J243" s="9">
        <v>79</v>
      </c>
      <c r="K243" s="8">
        <f t="shared" ref="K243:K248" si="137">SUM(H243:J243)</f>
        <v>253</v>
      </c>
      <c r="L243" s="40"/>
      <c r="M243" s="47" t="str">
        <f>IF(N239="Normo Slipestasjon",'Tellere og summer'!$A$4,IF(N239="Glamox",'Tellere og summer'!$A$14,IF(N239="Molde Kommune",'Tellere og summer'!$A$24,IF(N239="Rørlegger 1",'Tellere og summer'!$A$34,IF(N239="TietoEVRY",'Tellere og summer'!$A$44,IF(N239="Danielsen å i",'Tellere og summer'!$A$54,IF(N239="Panorama Turkeys",'Tellere og summer'!$A$64,IF(N239="Team Fuglset",'Tellere og summer'!$A$74,IF(N239="Istad Strikers",'Tellere og summer'!$A$84,IF(N239="Ytre Bowlinglag",'Tellere og summer'!$A$94,"NA"))))))))))</f>
        <v>Jamie Sagstuen</v>
      </c>
      <c r="N243" s="8"/>
      <c r="O243" s="19"/>
      <c r="P243" s="8"/>
      <c r="Q243" s="10">
        <f t="shared" ref="Q243:Q249" si="138">SUM(N243:P243)</f>
        <v>0</v>
      </c>
      <c r="R243" s="27"/>
      <c r="S243" s="47" t="str">
        <f>IF(T239="Normo Slipestasjon",'Tellere og summer'!$A$4,IF(T239="Glamox",'Tellere og summer'!$A$14,IF(T239="Molde Kommune",'Tellere og summer'!$A$24,IF(T239="Rørlegger 1",'Tellere og summer'!$A$34,IF(T239="TietoEVRY",'Tellere og summer'!$A$44,IF(T239="Danielsen å i",'Tellere og summer'!$A$54,IF(T239="Panorama Turkeys",'Tellere og summer'!$A$64,IF(T239="Team Fuglset",'Tellere og summer'!$A$74,IF(T239="Istad Strikers",'Tellere og summer'!$A$84,IF(T239="Ytre Bowlinglag",'Tellere og summer'!$A$94,"NA"))))))))))</f>
        <v>Rikard Nerland</v>
      </c>
      <c r="T243" s="8">
        <v>169</v>
      </c>
      <c r="U243" s="19">
        <v>168</v>
      </c>
      <c r="V243" s="8">
        <v>181</v>
      </c>
      <c r="W243" s="10">
        <f t="shared" ref="W243:W249" si="139">SUM(T243:V243)</f>
        <v>518</v>
      </c>
      <c r="X243" s="40"/>
      <c r="Y243" s="47" t="str">
        <f>IF(Z239="Normo Slipestasjon",'Tellere og summer'!$A$4,IF(Z239="Glamox",'Tellere og summer'!$A$14,IF(Z239="Molde Kommune",'Tellere og summer'!$A$24,IF(Z239="Rørlegger 1",'Tellere og summer'!$A$34,IF(Z239="TietoEVRY",'Tellere og summer'!$A$44,IF(Z239="Danielsen å i",'Tellere og summer'!$A$54,IF(Z239="Panorama Turkeys",'Tellere og summer'!$A$64,IF(Z239="Team Fuglset",'Tellere og summer'!$A$74,IF(Z239="Istad Strikers",'Tellere og summer'!$A$84,IF(Z239="Ytre Bowlinglag",'Tellere og summer'!$A$94,"NA"))))))))))</f>
        <v>Lars Brian Taylor</v>
      </c>
      <c r="Z243" s="8"/>
      <c r="AA243" s="19"/>
      <c r="AB243" s="8"/>
      <c r="AC243" s="10">
        <f t="shared" ref="AC243:AC249" si="140">SUM(Z243:AB243)</f>
        <v>0</v>
      </c>
      <c r="AD243" s="27"/>
      <c r="AE243" s="47" t="str">
        <f>IF(AF239="Normo Slipestasjon",'Tellere og summer'!$A$4,IF(AF239="Glamox",'Tellere og summer'!$A$14,IF(AF239="Molde Kommune",'Tellere og summer'!$A$24,IF(AF239="Rørlegger 1",'Tellere og summer'!$A$34,IF(AF239="TietoEVRY",'Tellere og summer'!$A$44,IF(AF239="Danielsen å i",'Tellere og summer'!$A$54,IF(AF239="Panorama Turkeys",'Tellere og summer'!$A$64,IF(AF239="Team Fuglset",'Tellere og summer'!$A$74,IF(AF239="Istad Strikers",'Tellere og summer'!$A$84,IF(AF239="Ytre Bowlinglag",'Tellere og summer'!$A$94,"NA"))))))))))</f>
        <v>Øystein Lervik</v>
      </c>
      <c r="AF243" s="8"/>
      <c r="AG243" s="19"/>
      <c r="AH243" s="8"/>
      <c r="AI243" s="10">
        <f t="shared" ref="AI243:AI249" si="141">SUM(AF243:AH243)</f>
        <v>0</v>
      </c>
      <c r="AJ243" s="40"/>
      <c r="AK243" s="47" t="str">
        <f>IF(AL239="Normo Slipestasjon",'Tellere og summer'!$A$4,IF(AL239="Glamox",'Tellere og summer'!$A$14,IF(AL239="Molde Kommune",'Tellere og summer'!$A$24,IF(AL239="Rørlegger 1",'Tellere og summer'!$A$34,IF(AL239="TietoEVRY",'Tellere og summer'!$A$44,IF(AL239="Danielsen å i",'Tellere og summer'!$A$54,IF(AL239="Panorama Turkeys",'Tellere og summer'!$A$64,IF(AL239="Team Fuglset",'Tellere og summer'!$A$74,IF(AL239="Istad Strikers",'Tellere og summer'!$A$84,IF(AL239="Ytre Bowlinglag",'Tellere og summer'!$A$94,"NA"))))))))))</f>
        <v>Halvor Vaagen</v>
      </c>
      <c r="AL243" s="8">
        <v>128</v>
      </c>
      <c r="AM243" s="19">
        <v>167</v>
      </c>
      <c r="AN243" s="8">
        <v>172</v>
      </c>
      <c r="AO243" s="10">
        <f t="shared" ref="AO243:AO249" si="142">SUM(AL243:AN243)</f>
        <v>467</v>
      </c>
      <c r="AP243" s="27"/>
      <c r="AQ243" s="47" t="str">
        <f>IF(AR239="Normo Slipestasjon",'Tellere og summer'!$A$4,IF(AR239="Glamox",'Tellere og summer'!$A$14,IF(AR239="Molde Kommune",'Tellere og summer'!$A$24,IF(AR239="Rørlegger 1",'Tellere og summer'!$A$34,IF(AR239="TietoEVRY",'Tellere og summer'!$A$44,IF(AR239="Danielsen å i",'Tellere og summer'!$A$54,IF(AR239="Panorama Turkeys",'Tellere og summer'!$A$64,IF(AR239="Team Fuglset",'Tellere og summer'!$A$74,IF(AR239="Istad Strikers",'Tellere og summer'!$A$84,IF(AR239="Ytre Bowlinglag",'Tellere og summer'!$A$94,"NA"))))))))))</f>
        <v>Ole Østigård</v>
      </c>
      <c r="AR243" s="8">
        <v>155</v>
      </c>
      <c r="AS243" s="19">
        <v>193</v>
      </c>
      <c r="AT243" s="8">
        <v>227</v>
      </c>
      <c r="AU243" s="10">
        <f t="shared" ref="AU243:AU249" si="143">SUM(AR243:AT243)</f>
        <v>575</v>
      </c>
      <c r="AV243" s="40"/>
      <c r="AW243" s="47" t="str">
        <f>IF(AX239="Normo Slipestasjon",'Tellere og summer'!$A$4,IF(AX239="Glamox",'Tellere og summer'!$A$14,IF(AX239="Molde Kommune",'Tellere og summer'!$A$24,IF(AX239="Rørlegger 1",'Tellere og summer'!$A$34,IF(AX239="TietoEVRY",'Tellere og summer'!$A$44,IF(AX239="Danielsen å i",'Tellere og summer'!$A$54,IF(AX239="Panorama Turkeys",'Tellere og summer'!$A$64,IF(AX239="Team Fuglset",'Tellere og summer'!$A$74,IF(AX239="Istad Strikers",'Tellere og summer'!$A$84,IF(AX239="Ytre Bowlinglag",'Tellere og summer'!$A$94,"NA"))))))))))</f>
        <v>Magne Farstadvoll</v>
      </c>
      <c r="AX243" s="8">
        <v>129</v>
      </c>
      <c r="AY243" s="19">
        <v>113</v>
      </c>
      <c r="AZ243" s="8">
        <v>131</v>
      </c>
      <c r="BA243" s="10">
        <f t="shared" ref="BA243:BA249" si="144">SUM(AX243:AZ243)</f>
        <v>373</v>
      </c>
      <c r="BB243" s="27"/>
      <c r="BC243" s="47" t="str">
        <f>IF(BD239="Normo Slipestasjon",'Tellere og summer'!$A$4,IF(BD239="Glamox",'Tellere og summer'!$A$14,IF(BD239="Molde Kommune",'Tellere og summer'!$A$24,IF(BD239="Rørlegger 1",'Tellere og summer'!$A$34,IF(BD239="TietoEVRY",'Tellere og summer'!$A$44,IF(BD239="Danielsen å i",'Tellere og summer'!$A$54,IF(BD239="Panorama Turkeys",'Tellere og summer'!$A$64,IF(BD239="Team Fuglset",'Tellere og summer'!$A$74,IF(BD239="Istad Strikers",'Tellere og summer'!$A$84,IF(BD239="Ytre Bowlinglag",'Tellere og summer'!$A$94,"NA"))))))))))</f>
        <v>Alhild Danielsen</v>
      </c>
      <c r="BD243" s="8"/>
      <c r="BE243" s="19">
        <v>122</v>
      </c>
      <c r="BF243" s="8">
        <v>167</v>
      </c>
      <c r="BG243" s="10">
        <f t="shared" ref="BG243:BG249" si="145">SUM(BD243:BF243)</f>
        <v>289</v>
      </c>
    </row>
    <row r="244" spans="1:59">
      <c r="A244" s="47" t="str">
        <f>IF(B239="Normo Slipestasjon",'Tellere og summer'!$A$5,IF(B239="Glamox",'Tellere og summer'!$A$15,IF(B239="Molde Kommune",'Tellere og summer'!$A$25,IF(B239="Rørlegger 1",'Tellere og summer'!$A$35,IF(B239="TietoEVRY",'Tellere og summer'!$A$45,IF(B239="Danielsen å i",'Tellere og summer'!$A$55,IF(B239="Panorama Turkeys",'Tellere og summer'!$A$65,IF(B239="Team Fuglset",'Tellere og summer'!$A$75,IF(B239="Istad Strikers",'Tellere og summer'!$A$85,IF(B239="Ytre Bowlinglag",'Tellere og summer'!$A$95,"NA"))))))))))</f>
        <v>Arild Gujord</v>
      </c>
      <c r="B244" s="8">
        <v>158</v>
      </c>
      <c r="C244" s="19">
        <v>117</v>
      </c>
      <c r="D244" s="8">
        <v>139</v>
      </c>
      <c r="E244" s="10">
        <f t="shared" si="136"/>
        <v>414</v>
      </c>
      <c r="F244" s="27"/>
      <c r="G244" s="47" t="str">
        <f>IF(H239="Normo Slipestasjon",'Tellere og summer'!$A$5,IF(H239="Glamox",'Tellere og summer'!$A$15,IF(H239="Molde Kommune",'Tellere og summer'!$A$25,IF(H239="Rørlegger 1",'Tellere og summer'!$A$35,IF(H239="TietoEVRY",'Tellere og summer'!$A$45,IF(H239="Danielsen å i",'Tellere og summer'!$A$55,IF(H239="Panorama Turkeys",'Tellere og summer'!$A$65,IF(H239="Team Fuglset",'Tellere og summer'!$A$75,IF(H239="Istad Strikers",'Tellere og summer'!$A$85,IF(H239="Ytre Bowlinglag",'Tellere og summer'!$A$95,"NA"))))))))))</f>
        <v>Tor Åge Langås</v>
      </c>
      <c r="H244" s="8">
        <v>141</v>
      </c>
      <c r="I244" s="19">
        <v>130</v>
      </c>
      <c r="J244" s="9">
        <v>141</v>
      </c>
      <c r="K244" s="8">
        <f t="shared" si="137"/>
        <v>412</v>
      </c>
      <c r="L244" s="40"/>
      <c r="M244" s="47" t="str">
        <f>IF(N239="Normo Slipestasjon",'Tellere og summer'!$A$5,IF(N239="Glamox",'Tellere og summer'!$A$15,IF(N239="Molde Kommune",'Tellere og summer'!$A$25,IF(N239="Rørlegger 1",'Tellere og summer'!$A$35,IF(N239="TietoEVRY",'Tellere og summer'!$A$45,IF(N239="Danielsen å i",'Tellere og summer'!$A$55,IF(N239="Panorama Turkeys",'Tellere og summer'!$A$65,IF(N239="Team Fuglset",'Tellere og summer'!$A$75,IF(N239="Istad Strikers",'Tellere og summer'!$A$85,IF(N239="Ytre Bowlinglag",'Tellere og summer'!$A$95,"NA"))))))))))</f>
        <v>Martin Gikling &amp; Evy</v>
      </c>
      <c r="N244" s="8"/>
      <c r="O244" s="19"/>
      <c r="P244" s="8"/>
      <c r="Q244" s="10">
        <f t="shared" si="138"/>
        <v>0</v>
      </c>
      <c r="R244" s="27"/>
      <c r="S244" s="47" t="str">
        <f>IF(T239="Normo Slipestasjon",'Tellere og summer'!$A$5,IF(T239="Glamox",'Tellere og summer'!$A$15,IF(T239="Molde Kommune",'Tellere og summer'!$A$25,IF(T239="Rørlegger 1",'Tellere og summer'!$A$35,IF(T239="TietoEVRY",'Tellere og summer'!$A$45,IF(T239="Danielsen å i",'Tellere og summer'!$A$55,IF(T239="Panorama Turkeys",'Tellere og summer'!$A$65,IF(T239="Team Fuglset",'Tellere og summer'!$A$75,IF(T239="Istad Strikers",'Tellere og summer'!$A$85,IF(T239="Ytre Bowlinglag",'Tellere og summer'!$A$95,"NA"))))))))))</f>
        <v>Christian Pascal</v>
      </c>
      <c r="T244" s="8">
        <v>192</v>
      </c>
      <c r="U244" s="19">
        <v>177</v>
      </c>
      <c r="V244" s="8">
        <v>196</v>
      </c>
      <c r="W244" s="10">
        <f t="shared" si="139"/>
        <v>565</v>
      </c>
      <c r="X244" s="40"/>
      <c r="Y244" s="47" t="str">
        <f>IF(Z239="Normo Slipestasjon",'Tellere og summer'!$A$5,IF(Z239="Glamox",'Tellere og summer'!$A$15,IF(Z239="Molde Kommune",'Tellere og summer'!$A$25,IF(Z239="Rørlegger 1",'Tellere og summer'!$A$35,IF(Z239="TietoEVRY",'Tellere og summer'!$A$45,IF(Z239="Danielsen å i",'Tellere og summer'!$A$55,IF(Z239="Panorama Turkeys",'Tellere og summer'!$A$65,IF(Z239="Team Fuglset",'Tellere og summer'!$A$75,IF(Z239="Istad Strikers",'Tellere og summer'!$A$85,IF(Z239="Ytre Bowlinglag",'Tellere og summer'!$A$95,"NA"))))))))))</f>
        <v>Ole Morten Aarø</v>
      </c>
      <c r="Z244" s="8"/>
      <c r="AA244" s="19"/>
      <c r="AB244" s="8"/>
      <c r="AC244" s="10">
        <f t="shared" si="140"/>
        <v>0</v>
      </c>
      <c r="AD244" s="27"/>
      <c r="AE244" s="47" t="str">
        <f>IF(AF239="Normo Slipestasjon",'Tellere og summer'!$A$5,IF(AF239="Glamox",'Tellere og summer'!$A$15,IF(AF239="Molde Kommune",'Tellere og summer'!$A$25,IF(AF239="Rørlegger 1",'Tellere og summer'!$A$35,IF(AF239="TietoEVRY",'Tellere og summer'!$A$45,IF(AF239="Danielsen å i",'Tellere og summer'!$A$55,IF(AF239="Panorama Turkeys",'Tellere og summer'!$A$65,IF(AF239="Team Fuglset",'Tellere og summer'!$A$75,IF(AF239="Istad Strikers",'Tellere og summer'!$A$85,IF(AF239="Ytre Bowlinglag",'Tellere og summer'!$A$95,"NA"))))))))))</f>
        <v>Vidar Lervik</v>
      </c>
      <c r="AF244" s="8"/>
      <c r="AG244" s="19"/>
      <c r="AH244" s="8"/>
      <c r="AI244" s="10">
        <f t="shared" si="141"/>
        <v>0</v>
      </c>
      <c r="AJ244" s="40"/>
      <c r="AK244" s="47" t="str">
        <f>IF(AL239="Normo Slipestasjon",'Tellere og summer'!$A$5,IF(AL239="Glamox",'Tellere og summer'!$A$15,IF(AL239="Molde Kommune",'Tellere og summer'!$A$25,IF(AL239="Rørlegger 1",'Tellere og summer'!$A$35,IF(AL239="TietoEVRY",'Tellere og summer'!$A$45,IF(AL239="Danielsen å i",'Tellere og summer'!$A$55,IF(AL239="Panorama Turkeys",'Tellere og summer'!$A$65,IF(AL239="Team Fuglset",'Tellere og summer'!$A$75,IF(AL239="Istad Strikers",'Tellere og summer'!$A$85,IF(AL239="Ytre Bowlinglag",'Tellere og summer'!$A$95,"NA"))))))))))</f>
        <v>Jarle Endreplass</v>
      </c>
      <c r="AL244" s="8"/>
      <c r="AM244" s="19"/>
      <c r="AN244" s="8"/>
      <c r="AO244" s="10">
        <f t="shared" si="142"/>
        <v>0</v>
      </c>
      <c r="AP244" s="27"/>
      <c r="AQ244" s="47" t="str">
        <f>IF(AR239="Normo Slipestasjon",'Tellere og summer'!$A$5,IF(AR239="Glamox",'Tellere og summer'!$A$15,IF(AR239="Molde Kommune",'Tellere og summer'!$A$25,IF(AR239="Rørlegger 1",'Tellere og summer'!$A$35,IF(AR239="TietoEVRY",'Tellere og summer'!$A$45,IF(AR239="Danielsen å i",'Tellere og summer'!$A$55,IF(AR239="Panorama Turkeys",'Tellere og summer'!$A$65,IF(AR239="Team Fuglset",'Tellere og summer'!$A$75,IF(AR239="Istad Strikers",'Tellere og summer'!$A$85,IF(AR239="Ytre Bowlinglag",'Tellere og summer'!$A$95,"NA"))))))))))</f>
        <v>Tone Nygård Nilsen</v>
      </c>
      <c r="AR244" s="8"/>
      <c r="AS244" s="19"/>
      <c r="AT244" s="8"/>
      <c r="AU244" s="10">
        <f t="shared" si="143"/>
        <v>0</v>
      </c>
      <c r="AV244" s="40"/>
      <c r="AW244" s="47" t="str">
        <f>IF(AX239="Normo Slipestasjon",'Tellere og summer'!$A$5,IF(AX239="Glamox",'Tellere og summer'!$A$15,IF(AX239="Molde Kommune",'Tellere og summer'!$A$25,IF(AX239="Rørlegger 1",'Tellere og summer'!$A$35,IF(AX239="TietoEVRY",'Tellere og summer'!$A$45,IF(AX239="Danielsen å i",'Tellere og summer'!$A$55,IF(AX239="Panorama Turkeys",'Tellere og summer'!$A$65,IF(AX239="Team Fuglset",'Tellere og summer'!$A$75,IF(AX239="Istad Strikers",'Tellere og summer'!$A$85,IF(AX239="Ytre Bowlinglag",'Tellere og summer'!$A$95,"NA"))))))))))</f>
        <v>Jan Kjetil Holberg Sandnes</v>
      </c>
      <c r="AX244" s="8"/>
      <c r="AY244" s="19"/>
      <c r="AZ244" s="8"/>
      <c r="BA244" s="10">
        <f t="shared" si="144"/>
        <v>0</v>
      </c>
      <c r="BB244" s="27"/>
      <c r="BC244" s="47" t="str">
        <f>IF(BD239="Normo Slipestasjon",'Tellere og summer'!$A$5,IF(BD239="Glamox",'Tellere og summer'!$A$15,IF(BD239="Molde Kommune",'Tellere og summer'!$A$25,IF(BD239="Rørlegger 1",'Tellere og summer'!$A$35,IF(BD239="TietoEVRY",'Tellere og summer'!$A$45,IF(BD239="Danielsen å i",'Tellere og summer'!$A$55,IF(BD239="Panorama Turkeys",'Tellere og summer'!$A$65,IF(BD239="Team Fuglset",'Tellere og summer'!$A$75,IF(BD239="Istad Strikers",'Tellere og summer'!$A$85,IF(BD239="Ytre Bowlinglag",'Tellere og summer'!$A$95,"NA"))))))))))</f>
        <v>Grethe Danielsen</v>
      </c>
      <c r="BD244" s="8">
        <v>177</v>
      </c>
      <c r="BE244" s="19">
        <v>168</v>
      </c>
      <c r="BF244" s="8">
        <v>182</v>
      </c>
      <c r="BG244" s="10">
        <f t="shared" si="145"/>
        <v>527</v>
      </c>
    </row>
    <row r="245" spans="1:59">
      <c r="A245" s="47" t="str">
        <f>IF(B239="Normo Slipestasjon",'Tellere og summer'!$A$6,IF(B239="Glamox",'Tellere og summer'!$A$16,IF(B239="Molde Kommune",'Tellere og summer'!$A$26,IF(B239="Rørlegger 1",'Tellere og summer'!$A$36,IF(B239="TietoEVRY",'Tellere og summer'!$A$46,IF(B239="Danielsen å i",'Tellere og summer'!$A$56,IF(B239="Panorama Turkeys",'Tellere og summer'!$A$66,IF(B239="Team Fuglset",'Tellere og summer'!$A$76,IF(B239="Istad Strikers",'Tellere og summer'!$A$86,IF(B239="Ytre Bowlinglag",'Tellere og summer'!$A$96,"NA"))))))))))</f>
        <v>Kristian Røstberg</v>
      </c>
      <c r="B245" s="8"/>
      <c r="C245" s="19"/>
      <c r="D245" s="8"/>
      <c r="E245" s="10">
        <f t="shared" si="136"/>
        <v>0</v>
      </c>
      <c r="F245" s="27"/>
      <c r="G245" s="47" t="str">
        <f>IF(H239="Normo Slipestasjon",'Tellere og summer'!$A$6,IF(H239="Glamox",'Tellere og summer'!$A$16,IF(H239="Molde Kommune",'Tellere og summer'!$A$26,IF(H239="Rørlegger 1",'Tellere og summer'!$A$36,IF(H239="TietoEVRY",'Tellere og summer'!$A$46,IF(H239="Danielsen å i",'Tellere og summer'!$A$56,IF(H239="Panorama Turkeys",'Tellere og summer'!$A$66,IF(H239="Team Fuglset",'Tellere og summer'!$A$76,IF(H239="Istad Strikers",'Tellere og summer'!$A$86,IF(H239="Ytre Bowlinglag",'Tellere og summer'!$A$96,"NA"))))))))))</f>
        <v>Thor Bolsønes</v>
      </c>
      <c r="H245" s="8">
        <v>151</v>
      </c>
      <c r="I245" s="19">
        <v>93</v>
      </c>
      <c r="J245" s="9">
        <v>125</v>
      </c>
      <c r="K245" s="8">
        <f t="shared" si="137"/>
        <v>369</v>
      </c>
      <c r="L245" s="40"/>
      <c r="M245" s="47" t="str">
        <f>IF(N239="Normo Slipestasjon",'Tellere og summer'!$A$6,IF(N239="Glamox",'Tellere og summer'!$A$16,IF(N239="Molde Kommune",'Tellere og summer'!$A$26,IF(N239="Rørlegger 1",'Tellere og summer'!$A$36,IF(N239="TietoEVRY",'Tellere og summer'!$A$46,IF(N239="Danielsen å i",'Tellere og summer'!$A$56,IF(N239="Panorama Turkeys",'Tellere og summer'!$A$66,IF(N239="Team Fuglset",'Tellere og summer'!$A$76,IF(N239="Istad Strikers",'Tellere og summer'!$A$86,IF(N239="Ytre Bowlinglag",'Tellere og summer'!$A$96,"NA"))))))))))</f>
        <v>Jacob Lyche</v>
      </c>
      <c r="N245" s="8"/>
      <c r="O245" s="19"/>
      <c r="P245" s="8"/>
      <c r="Q245" s="10">
        <f t="shared" si="138"/>
        <v>0</v>
      </c>
      <c r="R245" s="27"/>
      <c r="S245" s="47" t="str">
        <f>IF(T239="Normo Slipestasjon",'Tellere og summer'!$A$6,IF(T239="Glamox",'Tellere og summer'!$A$16,IF(T239="Molde Kommune",'Tellere og summer'!$A$26,IF(T239="Rørlegger 1",'Tellere og summer'!$A$36,IF(T239="TietoEVRY",'Tellere og summer'!$A$46,IF(T239="Danielsen å i",'Tellere og summer'!$A$56,IF(T239="Panorama Turkeys",'Tellere og summer'!$A$66,IF(T239="Team Fuglset",'Tellere og summer'!$A$76,IF(T239="Istad Strikers",'Tellere og summer'!$A$86,IF(T239="Ytre Bowlinglag",'Tellere og summer'!$A$96,"NA"))))))))))</f>
        <v>Odd Øyvind Fjørtoft</v>
      </c>
      <c r="T245" s="8"/>
      <c r="U245" s="19"/>
      <c r="V245" s="8"/>
      <c r="W245" s="10">
        <f t="shared" si="139"/>
        <v>0</v>
      </c>
      <c r="X245" s="40"/>
      <c r="Y245" s="47" t="str">
        <f>IF(Z239="Normo Slipestasjon",'Tellere og summer'!$A$6,IF(Z239="Glamox",'Tellere og summer'!$A$16,IF(Z239="Molde Kommune",'Tellere og summer'!$A$26,IF(Z239="Rørlegger 1",'Tellere og summer'!$A$36,IF(Z239="TietoEVRY",'Tellere og summer'!$A$46,IF(Z239="Danielsen å i",'Tellere og summer'!$A$56,IF(Z239="Panorama Turkeys",'Tellere og summer'!$A$66,IF(Z239="Team Fuglset",'Tellere og summer'!$A$76,IF(Z239="Istad Strikers",'Tellere og summer'!$A$86,IF(Z239="Ytre Bowlinglag",'Tellere og summer'!$A$96,"NA"))))))))))</f>
        <v>Svein Gussiås</v>
      </c>
      <c r="Z245" s="8"/>
      <c r="AA245" s="19"/>
      <c r="AB245" s="8"/>
      <c r="AC245" s="10">
        <f t="shared" si="140"/>
        <v>0</v>
      </c>
      <c r="AD245" s="27"/>
      <c r="AE245" s="47" t="str">
        <f>IF(AF239="Normo Slipestasjon",'Tellere og summer'!$A$6,IF(AF239="Glamox",'Tellere og summer'!$A$16,IF(AF239="Molde Kommune",'Tellere og summer'!$A$26,IF(AF239="Rørlegger 1",'Tellere og summer'!$A$36,IF(AF239="TietoEVRY",'Tellere og summer'!$A$46,IF(AF239="Danielsen å i",'Tellere og summer'!$A$56,IF(AF239="Panorama Turkeys",'Tellere og summer'!$A$66,IF(AF239="Team Fuglset",'Tellere og summer'!$A$76,IF(AF239="Istad Strikers",'Tellere og summer'!$A$86,IF(AF239="Ytre Bowlinglag",'Tellere og summer'!$A$96,"NA"))))))))))</f>
        <v>Svein Johan Hauge</v>
      </c>
      <c r="AF245" s="8"/>
      <c r="AG245" s="19"/>
      <c r="AH245" s="8"/>
      <c r="AI245" s="10">
        <f t="shared" si="141"/>
        <v>0</v>
      </c>
      <c r="AJ245" s="40"/>
      <c r="AK245" s="47" t="str">
        <f>IF(AL239="Normo Slipestasjon",'Tellere og summer'!$A$6,IF(AL239="Glamox",'Tellere og summer'!$A$16,IF(AL239="Molde Kommune",'Tellere og summer'!$A$26,IF(AL239="Rørlegger 1",'Tellere og summer'!$A$36,IF(AL239="TietoEVRY",'Tellere og summer'!$A$46,IF(AL239="Danielsen å i",'Tellere og summer'!$A$56,IF(AL239="Panorama Turkeys",'Tellere og summer'!$A$66,IF(AL239="Team Fuglset",'Tellere og summer'!$A$76,IF(AL239="Istad Strikers",'Tellere og summer'!$A$86,IF(AL239="Ytre Bowlinglag",'Tellere og summer'!$A$96,"NA"))))))))))</f>
        <v>Geir Gjelsten</v>
      </c>
      <c r="AL245" s="8"/>
      <c r="AM245" s="19"/>
      <c r="AN245" s="8"/>
      <c r="AO245" s="10">
        <f t="shared" si="142"/>
        <v>0</v>
      </c>
      <c r="AP245" s="27"/>
      <c r="AQ245" s="47" t="str">
        <f>IF(AR239="Normo Slipestasjon",'Tellere og summer'!$A$6,IF(AR239="Glamox",'Tellere og summer'!$A$16,IF(AR239="Molde Kommune",'Tellere og summer'!$A$26,IF(AR239="Rørlegger 1",'Tellere og summer'!$A$36,IF(AR239="TietoEVRY",'Tellere og summer'!$A$46,IF(AR239="Danielsen å i",'Tellere og summer'!$A$56,IF(AR239="Panorama Turkeys",'Tellere og summer'!$A$66,IF(AR239="Team Fuglset",'Tellere og summer'!$A$76,IF(AR239="Istad Strikers",'Tellere og summer'!$A$86,IF(AR239="Ytre Bowlinglag",'Tellere og summer'!$A$96,"NA"))))))))))</f>
        <v>Arild Bryhn</v>
      </c>
      <c r="AR245" s="8">
        <v>132</v>
      </c>
      <c r="AS245" s="19">
        <v>156</v>
      </c>
      <c r="AT245" s="8">
        <v>167</v>
      </c>
      <c r="AU245" s="10">
        <f t="shared" si="143"/>
        <v>455</v>
      </c>
      <c r="AV245" s="40"/>
      <c r="AW245" s="47" t="str">
        <f>IF(AX239="Normo Slipestasjon",'Tellere og summer'!$A$6,IF(AX239="Glamox",'Tellere og summer'!$A$16,IF(AX239="Molde Kommune",'Tellere og summer'!$A$26,IF(AX239="Rørlegger 1",'Tellere og summer'!$A$36,IF(AX239="TietoEVRY",'Tellere og summer'!$A$46,IF(AX239="Danielsen å i",'Tellere og summer'!$A$56,IF(AX239="Panorama Turkeys",'Tellere og summer'!$A$66,IF(AX239="Team Fuglset",'Tellere og summer'!$A$76,IF(AX239="Istad Strikers",'Tellere og summer'!$A$86,IF(AX239="Ytre Bowlinglag",'Tellere og summer'!$A$96,"NA"))))))))))</f>
        <v>Sindre Aure</v>
      </c>
      <c r="AX245" s="8"/>
      <c r="AY245" s="19"/>
      <c r="AZ245" s="8"/>
      <c r="BA245" s="10">
        <f t="shared" si="144"/>
        <v>0</v>
      </c>
      <c r="BB245" s="27"/>
      <c r="BC245" s="47" t="str">
        <f>IF(BD239="Normo Slipestasjon",'Tellere og summer'!$A$6,IF(BD239="Glamox",'Tellere og summer'!$A$16,IF(BD239="Molde Kommune",'Tellere og summer'!$A$26,IF(BD239="Rørlegger 1",'Tellere og summer'!$A$36,IF(BD239="TietoEVRY",'Tellere og summer'!$A$46,IF(BD239="Danielsen å i",'Tellere og summer'!$A$56,IF(BD239="Panorama Turkeys",'Tellere og summer'!$A$66,IF(BD239="Team Fuglset",'Tellere og summer'!$A$76,IF(BD239="Istad Strikers",'Tellere og summer'!$A$86,IF(BD239="Ytre Bowlinglag",'Tellere og summer'!$A$96,"NA"))))))))))</f>
        <v>Irene T. Danielsen</v>
      </c>
      <c r="BD245" s="8">
        <v>153</v>
      </c>
      <c r="BE245" s="19">
        <v>132</v>
      </c>
      <c r="BF245" s="8"/>
      <c r="BG245" s="10">
        <f t="shared" si="145"/>
        <v>285</v>
      </c>
    </row>
    <row r="246" spans="1:59">
      <c r="A246" s="47" t="str">
        <f>IF(B239="Normo Slipestasjon",'Tellere og summer'!$A$7,IF(B239="Glamox",'Tellere og summer'!$A$17,IF(B239="Molde Kommune",'Tellere og summer'!$A$27,IF(B239="Rørlegger 1",'Tellere og summer'!$A$37,IF(B239="TietoEVRY",'Tellere og summer'!$A$47,IF(B239="Danielsen å i",'Tellere og summer'!$A$57,IF(B239="Panorama Turkeys",'Tellere og summer'!$A$67,IF(B239="Team Fuglset",'Tellere og summer'!$A$77,IF(B239="Istad Strikers",'Tellere og summer'!$A$87,IF(B239="Ytre Bowlinglag",'Tellere og summer'!$A$97,"NA"))))))))))</f>
        <v>Pål Aslaksen</v>
      </c>
      <c r="B246" s="8"/>
      <c r="C246" s="19"/>
      <c r="D246" s="8"/>
      <c r="E246" s="10">
        <f t="shared" si="136"/>
        <v>0</v>
      </c>
      <c r="F246" s="27"/>
      <c r="G246" s="47">
        <f>IF(H239="Normo Slipestasjon",'Tellere og summer'!$A$7,IF(H239="Glamox",'Tellere og summer'!$A$17,IF(H239="Molde Kommune",'Tellere og summer'!$A$27,IF(H239="Rørlegger 1",'Tellere og summer'!$A$37,IF(H239="TietoEVRY",'Tellere og summer'!$A$47,IF(H239="Danielsen å i",'Tellere og summer'!$A$57,IF(H239="Panorama Turkeys",'Tellere og summer'!$A$67,IF(H239="Team Fuglset",'Tellere og summer'!$A$77,IF(H239="Istad Strikers",'Tellere og summer'!$A$87,IF(H239="Ytre Bowlinglag",'Tellere og summer'!$A$97,"NA"))))))))))</f>
        <v>0</v>
      </c>
      <c r="H246" s="8"/>
      <c r="I246" s="19"/>
      <c r="J246" s="9"/>
      <c r="K246" s="8">
        <f t="shared" si="137"/>
        <v>0</v>
      </c>
      <c r="L246" s="40"/>
      <c r="M246" s="47" t="str">
        <f>IF(N239="Normo Slipestasjon",'Tellere og summer'!$A$7,IF(N239="Glamox",'Tellere og summer'!$A$17,IF(N239="Molde Kommune",'Tellere og summer'!$A$27,IF(N239="Rørlegger 1",'Tellere og summer'!$A$37,IF(N239="TietoEVRY",'Tellere og summer'!$A$47,IF(N239="Danielsen å i",'Tellere og summer'!$A$57,IF(N239="Panorama Turkeys",'Tellere og summer'!$A$67,IF(N239="Team Fuglset",'Tellere og summer'!$A$77,IF(N239="Istad Strikers",'Tellere og summer'!$A$87,IF(N239="Ytre Bowlinglag",'Tellere og summer'!$A$97,"NA"))))))))))</f>
        <v>Niklas Sevland</v>
      </c>
      <c r="N246" s="8">
        <v>148</v>
      </c>
      <c r="O246" s="19">
        <v>140</v>
      </c>
      <c r="P246" s="8">
        <v>169</v>
      </c>
      <c r="Q246" s="10">
        <f t="shared" si="138"/>
        <v>457</v>
      </c>
      <c r="R246" s="27"/>
      <c r="S246" s="47" t="str">
        <f>IF(T239="Normo Slipestasjon",'Tellere og summer'!$A$7,IF(T239="Glamox",'Tellere og summer'!$A$17,IF(T239="Molde Kommune",'Tellere og summer'!$A$27,IF(T239="Rørlegger 1",'Tellere og summer'!$A$37,IF(T239="TietoEVRY",'Tellere og summer'!$A$47,IF(T239="Danielsen å i",'Tellere og summer'!$A$57,IF(T239="Panorama Turkeys",'Tellere og summer'!$A$67,IF(T239="Team Fuglset",'Tellere og summer'!$A$77,IF(T239="Istad Strikers",'Tellere og summer'!$A$87,IF(T239="Ytre Bowlinglag",'Tellere og summer'!$A$97,"NA"))))))))))</f>
        <v>Erik Hoel</v>
      </c>
      <c r="T246" s="8"/>
      <c r="U246" s="19"/>
      <c r="V246" s="8"/>
      <c r="W246" s="10">
        <f t="shared" si="139"/>
        <v>0</v>
      </c>
      <c r="X246" s="40"/>
      <c r="Y246" s="47" t="str">
        <f>IF(Z239="Normo Slipestasjon",'Tellere og summer'!$A$7,IF(Z239="Glamox",'Tellere og summer'!$A$17,IF(Z239="Molde Kommune",'Tellere og summer'!$A$27,IF(Z239="Rørlegger 1",'Tellere og summer'!$A$37,IF(Z239="TietoEVRY",'Tellere og summer'!$A$47,IF(Z239="Danielsen å i",'Tellere og summer'!$A$57,IF(Z239="Panorama Turkeys",'Tellere og summer'!$A$67,IF(Z239="Team Fuglset",'Tellere og summer'!$A$77,IF(Z239="Istad Strikers",'Tellere og summer'!$A$87,IF(Z239="Ytre Bowlinglag",'Tellere og summer'!$A$97,"NA"))))))))))</f>
        <v>Preben Solem</v>
      </c>
      <c r="Z246" s="8"/>
      <c r="AA246" s="19"/>
      <c r="AB246" s="8"/>
      <c r="AC246" s="10">
        <f t="shared" si="140"/>
        <v>0</v>
      </c>
      <c r="AD246" s="27"/>
      <c r="AE246" s="47" t="str">
        <f>IF(AF239="Normo Slipestasjon",'Tellere og summer'!$A$7,IF(AF239="Glamox",'Tellere og summer'!$A$17,IF(AF239="Molde Kommune",'Tellere og summer'!$A$27,IF(AF239="Rørlegger 1",'Tellere og summer'!$A$37,IF(AF239="TietoEVRY",'Tellere og summer'!$A$47,IF(AF239="Danielsen å i",'Tellere og summer'!$A$57,IF(AF239="Panorama Turkeys",'Tellere og summer'!$A$67,IF(AF239="Team Fuglset",'Tellere og summer'!$A$77,IF(AF239="Istad Strikers",'Tellere og summer'!$A$87,IF(AF239="Ytre Bowlinglag",'Tellere og summer'!$A$97,"NA"))))))))))</f>
        <v>Arnfinn Løntjern</v>
      </c>
      <c r="AF246" s="8"/>
      <c r="AG246" s="19"/>
      <c r="AH246" s="8"/>
      <c r="AI246" s="10">
        <f t="shared" si="141"/>
        <v>0</v>
      </c>
      <c r="AJ246" s="40"/>
      <c r="AK246" s="47" t="str">
        <f>IF(AL239="Normo Slipestasjon",'Tellere og summer'!$A$7,IF(AL239="Glamox",'Tellere og summer'!$A$17,IF(AL239="Molde Kommune",'Tellere og summer'!$A$27,IF(AL239="Rørlegger 1",'Tellere og summer'!$A$37,IF(AL239="TietoEVRY",'Tellere og summer'!$A$47,IF(AL239="Danielsen å i",'Tellere og summer'!$A$57,IF(AL239="Panorama Turkeys",'Tellere og summer'!$A$67,IF(AL239="Team Fuglset",'Tellere og summer'!$A$77,IF(AL239="Istad Strikers",'Tellere og summer'!$A$87,IF(AL239="Ytre Bowlinglag",'Tellere og summer'!$A$97,"NA"))))))))))</f>
        <v>Steinar Småge</v>
      </c>
      <c r="AL246" s="8">
        <v>170</v>
      </c>
      <c r="AM246" s="19">
        <v>114</v>
      </c>
      <c r="AN246" s="8">
        <v>132</v>
      </c>
      <c r="AO246" s="10">
        <f t="shared" si="142"/>
        <v>416</v>
      </c>
      <c r="AP246" s="27"/>
      <c r="AQ246" s="47" t="str">
        <f>IF(AR239="Normo Slipestasjon",'Tellere og summer'!$A$7,IF(AR239="Glamox",'Tellere og summer'!$A$17,IF(AR239="Molde Kommune",'Tellere og summer'!$A$27,IF(AR239="Rørlegger 1",'Tellere og summer'!$A$37,IF(AR239="TietoEVRY",'Tellere og summer'!$A$47,IF(AR239="Danielsen å i",'Tellere og summer'!$A$57,IF(AR239="Panorama Turkeys",'Tellere og summer'!$A$67,IF(AR239="Team Fuglset",'Tellere og summer'!$A$77,IF(AR239="Istad Strikers",'Tellere og summer'!$A$87,IF(AR239="Ytre Bowlinglag",'Tellere og summer'!$A$97,"NA"))))))))))</f>
        <v>Mette Jane Holand</v>
      </c>
      <c r="AR246" s="8"/>
      <c r="AS246" s="19"/>
      <c r="AT246" s="8"/>
      <c r="AU246" s="10">
        <f t="shared" si="143"/>
        <v>0</v>
      </c>
      <c r="AV246" s="40"/>
      <c r="AW246" s="47" t="str">
        <f>IF(AX239="Normo Slipestasjon",'Tellere og summer'!$A$7,IF(AX239="Glamox",'Tellere og summer'!$A$17,IF(AX239="Molde Kommune",'Tellere og summer'!$A$27,IF(AX239="Rørlegger 1",'Tellere og summer'!$A$37,IF(AX239="TietoEVRY",'Tellere og summer'!$A$47,IF(AX239="Danielsen å i",'Tellere og summer'!$A$57,IF(AX239="Panorama Turkeys",'Tellere og summer'!$A$67,IF(AX239="Team Fuglset",'Tellere og summer'!$A$77,IF(AX239="Istad Strikers",'Tellere og summer'!$A$87,IF(AX239="Ytre Bowlinglag",'Tellere og summer'!$A$97,"NA"))))))))))</f>
        <v>Frode Lothe</v>
      </c>
      <c r="AX246" s="8"/>
      <c r="AY246" s="19"/>
      <c r="AZ246" s="8"/>
      <c r="BA246" s="10">
        <f t="shared" si="144"/>
        <v>0</v>
      </c>
      <c r="BB246" s="27"/>
      <c r="BC246" s="47">
        <f>IF(BD239="Normo Slipestasjon",'Tellere og summer'!$A$7,IF(BD239="Glamox",'Tellere og summer'!$A$17,IF(BD239="Molde Kommune",'Tellere og summer'!$A$27,IF(BD239="Rørlegger 1",'Tellere og summer'!$A$37,IF(BD239="TietoEVRY",'Tellere og summer'!$A$47,IF(BD239="Danielsen å i",'Tellere og summer'!$A$57,IF(BD239="Panorama Turkeys",'Tellere og summer'!$A$67,IF(BD239="Team Fuglset",'Tellere og summer'!$A$77,IF(BD239="Istad Strikers",'Tellere og summer'!$A$87,IF(BD239="Ytre Bowlinglag",'Tellere og summer'!$A$97,"NA"))))))))))</f>
        <v>0</v>
      </c>
      <c r="BD246" s="8"/>
      <c r="BE246" s="19"/>
      <c r="BF246" s="8"/>
      <c r="BG246" s="10">
        <f t="shared" si="145"/>
        <v>0</v>
      </c>
    </row>
    <row r="247" spans="1:59">
      <c r="A247" s="47" t="str">
        <f>IF(B239="Normo Slipestasjon",'Tellere og summer'!$A$8,IF(B239="Glamox",'Tellere og summer'!$A$18,IF(B239="Molde Kommune",'Tellere og summer'!$A$28,IF(B239="Rørlegger 1",'Tellere og summer'!$A$38,IF(B239="TietoEVRY",'Tellere og summer'!$A$48,IF(B239="Danielsen å i",'Tellere og summer'!$A$58,IF(B239="Panorama Turkeys",'Tellere og summer'!$A$68,IF(B239="Team Fuglset",'Tellere og summer'!$A$78,IF(B239="Istad Strikers",'Tellere og summer'!$A$88,IF(B239="Ytre Bowlinglag",'Tellere og summer'!$A$98,"NA"))))))))))</f>
        <v>Stian Teistholmen</v>
      </c>
      <c r="B247" s="8"/>
      <c r="C247" s="19"/>
      <c r="D247" s="8"/>
      <c r="E247" s="10">
        <f t="shared" si="136"/>
        <v>0</v>
      </c>
      <c r="F247" s="27"/>
      <c r="G247" s="47">
        <f>IF(H239="Normo Slipestasjon",'Tellere og summer'!$A$8,IF(H239="Glamox",'Tellere og summer'!$A$18,IF(H239="Molde Kommune",'Tellere og summer'!$A$28,IF(H239="Rørlegger 1",'Tellere og summer'!$A$38,IF(H239="TietoEVRY",'Tellere og summer'!$A$48,IF(H239="Danielsen å i",'Tellere og summer'!$A$58,IF(H239="Panorama Turkeys",'Tellere og summer'!$A$68,IF(H239="Team Fuglset",'Tellere og summer'!$A$78,IF(H239="Istad Strikers",'Tellere og summer'!$A$88,IF(H239="Ytre Bowlinglag",'Tellere og summer'!$A$98,"NA"))))))))))</f>
        <v>0</v>
      </c>
      <c r="H247" s="8"/>
      <c r="I247" s="19"/>
      <c r="J247" s="9"/>
      <c r="K247" s="8">
        <f t="shared" si="137"/>
        <v>0</v>
      </c>
      <c r="L247" s="40"/>
      <c r="M247" s="47" t="str">
        <f>IF(N239="Normo Slipestasjon",'Tellere og summer'!$A$8,IF(N239="Glamox",'Tellere og summer'!$A$18,IF(N239="Molde Kommune",'Tellere og summer'!$A$28,IF(N239="Rørlegger 1",'Tellere og summer'!$A$38,IF(N239="TietoEVRY",'Tellere og summer'!$A$48,IF(N239="Danielsen å i",'Tellere og summer'!$A$58,IF(N239="Panorama Turkeys",'Tellere og summer'!$A$68,IF(N239="Team Fuglset",'Tellere og summer'!$A$78,IF(N239="Istad Strikers",'Tellere og summer'!$A$88,IF(N239="Ytre Bowlinglag",'Tellere og summer'!$A$98,"NA"))))))))))</f>
        <v>Morten Strøm</v>
      </c>
      <c r="N247" s="8"/>
      <c r="O247" s="19"/>
      <c r="P247" s="8"/>
      <c r="Q247" s="10">
        <f t="shared" si="138"/>
        <v>0</v>
      </c>
      <c r="R247" s="27"/>
      <c r="S247" s="47">
        <f>IF(T239="Normo Slipestasjon",'Tellere og summer'!$A$8,IF(T239="Glamox",'Tellere og summer'!$A$18,IF(T239="Molde Kommune",'Tellere og summer'!$A$28,IF(T239="Rørlegger 1",'Tellere og summer'!$A$38,IF(T239="TietoEVRY",'Tellere og summer'!$A$48,IF(T239="Danielsen å i",'Tellere og summer'!$A$58,IF(T239="Panorama Turkeys",'Tellere og summer'!$A$68,IF(T239="Team Fuglset",'Tellere og summer'!$A$78,IF(T239="Istad Strikers",'Tellere og summer'!$A$88,IF(T239="Ytre Bowlinglag",'Tellere og summer'!$A$98,"NA"))))))))))</f>
        <v>0</v>
      </c>
      <c r="T247" s="8"/>
      <c r="U247" s="19"/>
      <c r="V247" s="8"/>
      <c r="W247" s="10">
        <f t="shared" si="139"/>
        <v>0</v>
      </c>
      <c r="X247" s="40"/>
      <c r="Y247" s="47" t="str">
        <f>IF(Z239="Normo Slipestasjon",'Tellere og summer'!$A$8,IF(Z239="Glamox",'Tellere og summer'!$A$18,IF(Z239="Molde Kommune",'Tellere og summer'!$A$28,IF(Z239="Rørlegger 1",'Tellere og summer'!$A$38,IF(Z239="TietoEVRY",'Tellere og summer'!$A$48,IF(Z239="Danielsen å i",'Tellere og summer'!$A$58,IF(Z239="Panorama Turkeys",'Tellere og summer'!$A$68,IF(Z239="Team Fuglset",'Tellere og summer'!$A$78,IF(Z239="Istad Strikers",'Tellere og summer'!$A$88,IF(Z239="Ytre Bowlinglag",'Tellere og summer'!$A$98,"NA"))))))))))</f>
        <v>Bjørn Einar Myklebust</v>
      </c>
      <c r="Z247" s="8"/>
      <c r="AA247" s="19"/>
      <c r="AB247" s="8"/>
      <c r="AC247" s="10">
        <f t="shared" si="140"/>
        <v>0</v>
      </c>
      <c r="AD247" s="27"/>
      <c r="AE247" s="47" t="str">
        <f>IF(AF239="Normo Slipestasjon",'Tellere og summer'!$A$8,IF(AF239="Glamox",'Tellere og summer'!$A$18,IF(AF239="Molde Kommune",'Tellere og summer'!$A$28,IF(AF239="Rørlegger 1",'Tellere og summer'!$A$38,IF(AF239="TietoEVRY",'Tellere og summer'!$A$48,IF(AF239="Danielsen å i",'Tellere og summer'!$A$58,IF(AF239="Panorama Turkeys",'Tellere og summer'!$A$68,IF(AF239="Team Fuglset",'Tellere og summer'!$A$78,IF(AF239="Istad Strikers",'Tellere og summer'!$A$88,IF(AF239="Ytre Bowlinglag",'Tellere og summer'!$A$98,"NA"))))))))))</f>
        <v>Kjetil Oterholm</v>
      </c>
      <c r="AF247" s="8"/>
      <c r="AG247" s="19"/>
      <c r="AH247" s="8"/>
      <c r="AI247" s="10">
        <f t="shared" si="141"/>
        <v>0</v>
      </c>
      <c r="AJ247" s="40"/>
      <c r="AK247" s="47">
        <f>IF(AL239="Normo Slipestasjon",'Tellere og summer'!$A$8,IF(AL239="Glamox",'Tellere og summer'!$A$18,IF(AL239="Molde Kommune",'Tellere og summer'!$A$28,IF(AL239="Rørlegger 1",'Tellere og summer'!$A$38,IF(AL239="TietoEVRY",'Tellere og summer'!$A$48,IF(AL239="Danielsen å i",'Tellere og summer'!$A$58,IF(AL239="Panorama Turkeys",'Tellere og summer'!$A$68,IF(AL239="Team Fuglset",'Tellere og summer'!$A$78,IF(AL239="Istad Strikers",'Tellere og summer'!$A$88,IF(AL239="Ytre Bowlinglag",'Tellere og summer'!$A$98,"NA"))))))))))</f>
        <v>0</v>
      </c>
      <c r="AL247" s="8"/>
      <c r="AM247" s="19"/>
      <c r="AN247" s="8"/>
      <c r="AO247" s="10">
        <f t="shared" si="142"/>
        <v>0</v>
      </c>
      <c r="AP247" s="27"/>
      <c r="AQ247" s="47">
        <f>IF(AR239="Normo Slipestasjon",'Tellere og summer'!$A$8,IF(AR239="Glamox",'Tellere og summer'!$A$18,IF(AR239="Molde Kommune",'Tellere og summer'!$A$28,IF(AR239="Rørlegger 1",'Tellere og summer'!$A$38,IF(AR239="TietoEVRY",'Tellere og summer'!$A$48,IF(AR239="Danielsen å i",'Tellere og summer'!$A$58,IF(AR239="Panorama Turkeys",'Tellere og summer'!$A$68,IF(AR239="Team Fuglset",'Tellere og summer'!$A$78,IF(AR239="Istad Strikers",'Tellere og summer'!$A$88,IF(AR239="Ytre Bowlinglag",'Tellere og summer'!$A$98,"NA"))))))))))</f>
        <v>0</v>
      </c>
      <c r="AR247" s="8"/>
      <c r="AS247" s="19"/>
      <c r="AT247" s="8"/>
      <c r="AU247" s="10">
        <f t="shared" si="143"/>
        <v>0</v>
      </c>
      <c r="AV247" s="40"/>
      <c r="AW247" s="47" t="str">
        <f>IF(AX239="Normo Slipestasjon",'Tellere og summer'!$A$8,IF(AX239="Glamox",'Tellere og summer'!$A$18,IF(AX239="Molde Kommune",'Tellere og summer'!$A$28,IF(AX239="Rørlegger 1",'Tellere og summer'!$A$38,IF(AX239="TietoEVRY",'Tellere og summer'!$A$48,IF(AX239="Danielsen å i",'Tellere og summer'!$A$58,IF(AX239="Panorama Turkeys",'Tellere og summer'!$A$68,IF(AX239="Team Fuglset",'Tellere og summer'!$A$78,IF(AX239="Istad Strikers",'Tellere og summer'!$A$88,IF(AX239="Ytre Bowlinglag",'Tellere og summer'!$A$98,"NA"))))))))))</f>
        <v>Tonje og Joakim Risnes</v>
      </c>
      <c r="AX247" s="8"/>
      <c r="AY247" s="19"/>
      <c r="AZ247" s="8"/>
      <c r="BA247" s="10">
        <f t="shared" si="144"/>
        <v>0</v>
      </c>
      <c r="BB247" s="27"/>
      <c r="BC247" s="47">
        <f>IF(BD239="Normo Slipestasjon",'Tellere og summer'!$A$8,IF(BD239="Glamox",'Tellere og summer'!$A$18,IF(BD239="Molde Kommune",'Tellere og summer'!$A$28,IF(BD239="Rørlegger 1",'Tellere og summer'!$A$38,IF(BD239="TietoEVRY",'Tellere og summer'!$A$48,IF(BD239="Danielsen å i",'Tellere og summer'!$A$58,IF(BD239="Panorama Turkeys",'Tellere og summer'!$A$68,IF(BD239="Team Fuglset",'Tellere og summer'!$A$78,IF(BD239="Istad Strikers",'Tellere og summer'!$A$88,IF(BD239="Ytre Bowlinglag",'Tellere og summer'!$A$98,"NA"))))))))))</f>
        <v>0</v>
      </c>
      <c r="BD247" s="8"/>
      <c r="BE247" s="19"/>
      <c r="BF247" s="8"/>
      <c r="BG247" s="10">
        <f t="shared" si="145"/>
        <v>0</v>
      </c>
    </row>
    <row r="248" spans="1:59">
      <c r="A248" s="47" t="str">
        <f>IF(B239="Normo Slipestasjon",'Tellere og summer'!$A$9,IF(B239="Glamox",'Tellere og summer'!$A$19,IF(B239="Molde Kommune",'Tellere og summer'!$A$29,IF(B239="Rørlegger 1",'Tellere og summer'!$A$39,IF(B239="TietoEVRY",'Tellere og summer'!$A$49,IF(B239="Danielsen å i",'Tellere og summer'!$A$59,IF(B239="Panorama Turkeys",'Tellere og summer'!$A$69,IF(B239="Team Fuglset",'Tellere og summer'!$A$79,IF(B239="Istad Strikers",'Tellere og summer'!$A$89,IF(B239="Ytre Bowlinglag",'Tellere og summer'!$A$99,"NA"))))))))))</f>
        <v>For mange spillere</v>
      </c>
      <c r="B248" s="8">
        <v>93</v>
      </c>
      <c r="C248" s="19">
        <v>85</v>
      </c>
      <c r="D248" s="8">
        <v>83</v>
      </c>
      <c r="E248" s="10">
        <f t="shared" si="136"/>
        <v>261</v>
      </c>
      <c r="F248" s="27"/>
      <c r="G248" s="47">
        <f>IF(H239="Normo Slipestasjon",'Tellere og summer'!$A$9,IF(H239="Glamox",'Tellere og summer'!$A$19,IF(H239="Molde Kommune",'Tellere og summer'!$A$29,IF(H239="Rørlegger 1",'Tellere og summer'!$A$39,IF(H239="TietoEVRY",'Tellere og summer'!$A$49,IF(H239="Danielsen å i",'Tellere og summer'!$A$59,IF(H239="Panorama Turkeys",'Tellere og summer'!$A$69,IF(H239="Team Fuglset",'Tellere og summer'!$A$79,IF(H239="Istad Strikers",'Tellere og summer'!$A$89,IF(H239="Ytre Bowlinglag",'Tellere og summer'!$A$99,"NA"))))))))))</f>
        <v>0</v>
      </c>
      <c r="H248" s="8"/>
      <c r="I248" s="19"/>
      <c r="J248" s="9"/>
      <c r="K248" s="8">
        <f t="shared" si="137"/>
        <v>0</v>
      </c>
      <c r="L248" s="40"/>
      <c r="M248" s="47" t="str">
        <f>IF(N239="Normo Slipestasjon",'Tellere og summer'!$A$9,IF(N239="Glamox",'Tellere og summer'!$A$19,IF(N239="Molde Kommune",'Tellere og summer'!$A$29,IF(N239="Rørlegger 1",'Tellere og summer'!$A$39,IF(N239="TietoEVRY",'Tellere og summer'!$A$49,IF(N239="Danielsen å i",'Tellere og summer'!$A$59,IF(N239="Panorama Turkeys",'Tellere og summer'!$A$69,IF(N239="Team Fuglset",'Tellere og summer'!$A$79,IF(N239="Istad Strikers",'Tellere og summer'!$A$89,IF(N239="Ytre Bowlinglag",'Tellere og summer'!$A$99,"NA"))))))))))</f>
        <v>Simen K. Roaldsøy</v>
      </c>
      <c r="N248" s="8">
        <v>167</v>
      </c>
      <c r="O248" s="19">
        <v>201</v>
      </c>
      <c r="P248" s="8">
        <v>98</v>
      </c>
      <c r="Q248" s="10">
        <f t="shared" si="138"/>
        <v>466</v>
      </c>
      <c r="R248" s="27"/>
      <c r="S248" s="47">
        <f>IF(T239="Normo Slipestasjon",'Tellere og summer'!$A$9,IF(T239="Glamox",'Tellere og summer'!$A$19,IF(T239="Molde Kommune",'Tellere og summer'!$A$29,IF(T239="Rørlegger 1",'Tellere og summer'!$A$39,IF(T239="TietoEVRY",'Tellere og summer'!$A$49,IF(T239="Danielsen å i",'Tellere og summer'!$A$59,IF(T239="Panorama Turkeys",'Tellere og summer'!$A$69,IF(T239="Team Fuglset",'Tellere og summer'!$A$79,IF(T239="Istad Strikers",'Tellere og summer'!$A$89,IF(T239="Ytre Bowlinglag",'Tellere og summer'!$A$99,"NA"))))))))))</f>
        <v>0</v>
      </c>
      <c r="T248" s="8"/>
      <c r="U248" s="19"/>
      <c r="V248" s="8"/>
      <c r="W248" s="10">
        <f t="shared" si="139"/>
        <v>0</v>
      </c>
      <c r="X248" s="40"/>
      <c r="Y248" s="47">
        <f>IF(Z239="Normo Slipestasjon",'Tellere og summer'!$A$9,IF(Z239="Glamox",'Tellere og summer'!$A$19,IF(Z239="Molde Kommune",'Tellere og summer'!$A$29,IF(Z239="Rørlegger 1",'Tellere og summer'!$A$39,IF(Z239="TietoEVRY",'Tellere og summer'!$A$49,IF(Z239="Danielsen å i",'Tellere og summer'!$A$59,IF(Z239="Panorama Turkeys",'Tellere og summer'!$A$69,IF(Z239="Team Fuglset",'Tellere og summer'!$A$79,IF(Z239="Istad Strikers",'Tellere og summer'!$A$89,IF(Z239="Ytre Bowlinglag",'Tellere og summer'!$A$99,"NA"))))))))))</f>
        <v>0</v>
      </c>
      <c r="Z248" s="8"/>
      <c r="AA248" s="19"/>
      <c r="AB248" s="8"/>
      <c r="AC248" s="10">
        <f t="shared" si="140"/>
        <v>0</v>
      </c>
      <c r="AD248" s="27"/>
      <c r="AE248" s="47" t="str">
        <f>IF(AF239="Normo Slipestasjon",'Tellere og summer'!$A$9,IF(AF239="Glamox",'Tellere og summer'!$A$19,IF(AF239="Molde Kommune",'Tellere og summer'!$A$29,IF(AF239="Rørlegger 1",'Tellere og summer'!$A$39,IF(AF239="TietoEVRY",'Tellere og summer'!$A$49,IF(AF239="Danielsen å i",'Tellere og summer'!$A$59,IF(AF239="Panorama Turkeys",'Tellere og summer'!$A$69,IF(AF239="Team Fuglset",'Tellere og summer'!$A$79,IF(AF239="Istad Strikers",'Tellere og summer'!$A$89,IF(AF239="Ytre Bowlinglag",'Tellere og summer'!$A$99,"NA"))))))))))</f>
        <v>Mohammed Abdalgoder</v>
      </c>
      <c r="AF248" s="8"/>
      <c r="AG248" s="19"/>
      <c r="AH248" s="8"/>
      <c r="AI248" s="10">
        <f t="shared" si="141"/>
        <v>0</v>
      </c>
      <c r="AJ248" s="40"/>
      <c r="AK248" s="47">
        <f>IF(AL239="Normo Slipestasjon",'Tellere og summer'!$A$9,IF(AL239="Glamox",'Tellere og summer'!$A$19,IF(AL239="Molde Kommune",'Tellere og summer'!$A$29,IF(AL239="Rørlegger 1",'Tellere og summer'!$A$39,IF(AL239="TietoEVRY",'Tellere og summer'!$A$49,IF(AL239="Danielsen å i",'Tellere og summer'!$A$59,IF(AL239="Panorama Turkeys",'Tellere og summer'!$A$69,IF(AL239="Team Fuglset",'Tellere og summer'!$A$79,IF(AL239="Istad Strikers",'Tellere og summer'!$A$89,IF(AL239="Ytre Bowlinglag",'Tellere og summer'!$A$99,"NA"))))))))))</f>
        <v>0</v>
      </c>
      <c r="AL248" s="8"/>
      <c r="AM248" s="19"/>
      <c r="AN248" s="8"/>
      <c r="AO248" s="10">
        <f t="shared" si="142"/>
        <v>0</v>
      </c>
      <c r="AP248" s="27"/>
      <c r="AQ248" s="47">
        <f>IF(AR239="Normo Slipestasjon",'Tellere og summer'!$A$9,IF(AR239="Glamox",'Tellere og summer'!$A$19,IF(AR239="Molde Kommune",'Tellere og summer'!$A$29,IF(AR239="Rørlegger 1",'Tellere og summer'!$A$39,IF(AR239="TietoEVRY",'Tellere og summer'!$A$49,IF(AR239="Danielsen å i",'Tellere og summer'!$A$59,IF(AR239="Panorama Turkeys",'Tellere og summer'!$A$69,IF(AR239="Team Fuglset",'Tellere og summer'!$A$79,IF(AR239="Istad Strikers",'Tellere og summer'!$A$89,IF(AR239="Ytre Bowlinglag",'Tellere og summer'!$A$99,"NA"))))))))))</f>
        <v>0</v>
      </c>
      <c r="AR248" s="8"/>
      <c r="AS248" s="19"/>
      <c r="AT248" s="8"/>
      <c r="AU248" s="10">
        <f t="shared" si="143"/>
        <v>0</v>
      </c>
      <c r="AV248" s="40"/>
      <c r="AW248" s="47" t="str">
        <f>IF(AX239="Normo Slipestasjon",'Tellere og summer'!$A$9,IF(AX239="Glamox",'Tellere og summer'!$A$19,IF(AX239="Molde Kommune",'Tellere og summer'!$A$29,IF(AX239="Rørlegger 1",'Tellere og summer'!$A$39,IF(AX239="TietoEVRY",'Tellere og summer'!$A$49,IF(AX239="Danielsen å i",'Tellere og summer'!$A$59,IF(AX239="Panorama Turkeys",'Tellere og summer'!$A$69,IF(AX239="Team Fuglset",'Tellere og summer'!$A$79,IF(AX239="Istad Strikers",'Tellere og summer'!$A$89,IF(AX239="Ytre Bowlinglag",'Tellere og summer'!$A$99,"NA"))))))))))</f>
        <v>Cato Holen og Mats Larsen</v>
      </c>
      <c r="AX248" s="8">
        <v>137</v>
      </c>
      <c r="AY248" s="19">
        <v>128</v>
      </c>
      <c r="AZ248" s="8">
        <v>145</v>
      </c>
      <c r="BA248" s="10">
        <f t="shared" si="144"/>
        <v>410</v>
      </c>
      <c r="BB248" s="27"/>
      <c r="BC248" s="47">
        <f>IF(BD239="Normo Slipestasjon",'Tellere og summer'!$A$9,IF(BD239="Glamox",'Tellere og summer'!$A$19,IF(BD239="Molde Kommune",'Tellere og summer'!$A$29,IF(BD239="Rørlegger 1",'Tellere og summer'!$A$39,IF(BD239="TietoEVRY",'Tellere og summer'!$A$49,IF(BD239="Danielsen å i",'Tellere og summer'!$A$59,IF(BD239="Panorama Turkeys",'Tellere og summer'!$A$69,IF(BD239="Team Fuglset",'Tellere og summer'!$A$79,IF(BD239="Istad Strikers",'Tellere og summer'!$A$89,IF(BD239="Ytre Bowlinglag",'Tellere og summer'!$A$99,"NA"))))))))))</f>
        <v>0</v>
      </c>
      <c r="BD248" s="8"/>
      <c r="BE248" s="19"/>
      <c r="BF248" s="8"/>
      <c r="BG248" s="10">
        <f t="shared" si="145"/>
        <v>0</v>
      </c>
    </row>
    <row r="249" spans="1:59" ht="22" thickBot="1">
      <c r="A249" s="23" t="s">
        <v>9</v>
      </c>
      <c r="B249" s="11">
        <f>HCP!$P$8</f>
        <v>96</v>
      </c>
      <c r="C249" s="11">
        <f>HCP!$P$8</f>
        <v>96</v>
      </c>
      <c r="D249" s="11">
        <f>HCP!$P$8</f>
        <v>96</v>
      </c>
      <c r="E249" s="13">
        <f t="shared" si="136"/>
        <v>288</v>
      </c>
      <c r="F249" s="27"/>
      <c r="G249" s="23" t="s">
        <v>9</v>
      </c>
      <c r="H249" s="11">
        <f>HCP!$P$2</f>
        <v>120</v>
      </c>
      <c r="I249" s="11">
        <f>HCP!$P$2</f>
        <v>120</v>
      </c>
      <c r="J249" s="12">
        <f>HCP!$P$2</f>
        <v>120</v>
      </c>
      <c r="K249" s="11">
        <f t="shared" ref="K249" si="146">SUM(H249:J249)</f>
        <v>360</v>
      </c>
      <c r="L249" s="40"/>
      <c r="M249" s="23" t="s">
        <v>9</v>
      </c>
      <c r="N249" s="11">
        <f>HCP!$P$14</f>
        <v>72</v>
      </c>
      <c r="O249" s="11">
        <f>HCP!$P$14</f>
        <v>72</v>
      </c>
      <c r="P249" s="11">
        <f>HCP!$P$14</f>
        <v>72</v>
      </c>
      <c r="Q249" s="13">
        <f t="shared" si="138"/>
        <v>216</v>
      </c>
      <c r="R249" s="27"/>
      <c r="S249" s="23" t="s">
        <v>9</v>
      </c>
      <c r="T249" s="11">
        <f>HCP!$P$4</f>
        <v>0</v>
      </c>
      <c r="U249" s="11">
        <f>HCP!$P$4</f>
        <v>0</v>
      </c>
      <c r="V249" s="11">
        <f>HCP!$P$4</f>
        <v>0</v>
      </c>
      <c r="W249" s="13">
        <f t="shared" si="139"/>
        <v>0</v>
      </c>
      <c r="X249" s="40"/>
      <c r="Y249" s="23" t="s">
        <v>9</v>
      </c>
      <c r="Z249" s="11">
        <f>HCP!$P$16</f>
        <v>63</v>
      </c>
      <c r="AA249" s="11">
        <f>HCP!$P$16</f>
        <v>63</v>
      </c>
      <c r="AB249" s="11">
        <f>HCP!$P$16</f>
        <v>63</v>
      </c>
      <c r="AC249" s="13">
        <f t="shared" si="140"/>
        <v>189</v>
      </c>
      <c r="AD249" s="27"/>
      <c r="AE249" s="23" t="s">
        <v>9</v>
      </c>
      <c r="AF249" s="11">
        <f>HCP!$P$10</f>
        <v>105</v>
      </c>
      <c r="AG249" s="11">
        <f>HCP!$P$10</f>
        <v>105</v>
      </c>
      <c r="AH249" s="11">
        <f>HCP!$P$10</f>
        <v>105</v>
      </c>
      <c r="AI249" s="13">
        <f t="shared" si="141"/>
        <v>315</v>
      </c>
      <c r="AJ249" s="40"/>
      <c r="AK249" s="23" t="s">
        <v>9</v>
      </c>
      <c r="AL249" s="11">
        <f>HCP!$P$20</f>
        <v>60</v>
      </c>
      <c r="AM249" s="11">
        <f>HCP!$P$20</f>
        <v>60</v>
      </c>
      <c r="AN249" s="11">
        <f>HCP!$P$20</f>
        <v>60</v>
      </c>
      <c r="AO249" s="13">
        <f t="shared" si="142"/>
        <v>180</v>
      </c>
      <c r="AP249" s="27"/>
      <c r="AQ249" s="23" t="s">
        <v>9</v>
      </c>
      <c r="AR249" s="11">
        <f>HCP!$P$6</f>
        <v>87</v>
      </c>
      <c r="AS249" s="11">
        <f>HCP!$P$6</f>
        <v>87</v>
      </c>
      <c r="AT249" s="11">
        <f>HCP!$P$6</f>
        <v>87</v>
      </c>
      <c r="AU249" s="13">
        <f t="shared" si="143"/>
        <v>261</v>
      </c>
      <c r="AV249" s="40"/>
      <c r="AW249" s="23" t="s">
        <v>9</v>
      </c>
      <c r="AX249" s="11">
        <f>HCP!$P$18</f>
        <v>126</v>
      </c>
      <c r="AY249" s="11">
        <f>HCP!$P$18</f>
        <v>126</v>
      </c>
      <c r="AZ249" s="11">
        <f>HCP!$P$18</f>
        <v>126</v>
      </c>
      <c r="BA249" s="13">
        <f t="shared" si="144"/>
        <v>378</v>
      </c>
      <c r="BB249" s="27"/>
      <c r="BC249" s="23" t="s">
        <v>9</v>
      </c>
      <c r="BD249" s="11">
        <f>HCP!$P$12</f>
        <v>9</v>
      </c>
      <c r="BE249" s="11">
        <f>HCP!$P$12</f>
        <v>9</v>
      </c>
      <c r="BF249" s="11">
        <f>HCP!$P$12</f>
        <v>9</v>
      </c>
      <c r="BG249" s="13">
        <f t="shared" si="145"/>
        <v>27</v>
      </c>
    </row>
    <row r="250" spans="1:59" ht="16" thickBot="1">
      <c r="A250" s="45" t="s">
        <v>7</v>
      </c>
      <c r="B250" s="14">
        <f>SUM(B242:B249)</f>
        <v>476</v>
      </c>
      <c r="C250" s="14">
        <f>SUM(C242:C249)</f>
        <v>470</v>
      </c>
      <c r="D250" s="14">
        <f>SUM(D242:D249)</f>
        <v>483</v>
      </c>
      <c r="E250" s="14">
        <f>SUM(B250:D250)</f>
        <v>1429</v>
      </c>
      <c r="F250" s="27"/>
      <c r="G250" s="27"/>
      <c r="H250" s="14">
        <f>SUM(H242:H249)</f>
        <v>511</v>
      </c>
      <c r="I250" s="14">
        <f>SUM(I242:I249)</f>
        <v>418</v>
      </c>
      <c r="J250" s="14">
        <f>SUM(J242:J249)</f>
        <v>465</v>
      </c>
      <c r="K250" s="14">
        <f>SUM(H250:J250)</f>
        <v>1394</v>
      </c>
      <c r="L250" s="40"/>
      <c r="M250" s="36"/>
      <c r="N250" s="14">
        <f>SUM(N242:N249)</f>
        <v>554</v>
      </c>
      <c r="O250" s="14">
        <f>SUM(O242:O249)</f>
        <v>534</v>
      </c>
      <c r="P250" s="14">
        <f>SUM(P242:P249)</f>
        <v>522</v>
      </c>
      <c r="Q250" s="14">
        <f>SUM(N250:P250)</f>
        <v>1610</v>
      </c>
      <c r="R250" s="27"/>
      <c r="S250" s="27"/>
      <c r="T250" s="14">
        <f>SUM(T242:T249)</f>
        <v>496</v>
      </c>
      <c r="U250" s="14">
        <f>SUM(U242:U249)</f>
        <v>511</v>
      </c>
      <c r="V250" s="14">
        <f>SUM(V242:V249)</f>
        <v>512</v>
      </c>
      <c r="W250" s="14">
        <f>SUM(T250:V250)</f>
        <v>1519</v>
      </c>
      <c r="X250" s="40"/>
      <c r="Y250" s="36"/>
      <c r="Z250" s="14">
        <f>SUM(Z242:Z249)</f>
        <v>63</v>
      </c>
      <c r="AA250" s="14">
        <f>SUM(AA242:AA249)</f>
        <v>63</v>
      </c>
      <c r="AB250" s="14">
        <f>SUM(AB242:AB249)</f>
        <v>63</v>
      </c>
      <c r="AC250" s="14">
        <f>SUM(Z250:AB250)</f>
        <v>189</v>
      </c>
      <c r="AD250" s="27"/>
      <c r="AE250" s="27"/>
      <c r="AF250" s="14">
        <f>SUM(AF242:AF249)</f>
        <v>105</v>
      </c>
      <c r="AG250" s="14">
        <f>SUM(AG242:AG249)</f>
        <v>105</v>
      </c>
      <c r="AH250" s="14">
        <f>SUM(AH242:AH249)</f>
        <v>105</v>
      </c>
      <c r="AI250" s="14">
        <f>SUM(AF250:AH250)</f>
        <v>315</v>
      </c>
      <c r="AJ250" s="40"/>
      <c r="AK250" s="36"/>
      <c r="AL250" s="14">
        <f>SUM(AL242:AL249)</f>
        <v>525</v>
      </c>
      <c r="AM250" s="14">
        <f>SUM(AM242:AM249)</f>
        <v>523</v>
      </c>
      <c r="AN250" s="14">
        <f>SUM(AN242:AN249)</f>
        <v>537</v>
      </c>
      <c r="AO250" s="14">
        <f>SUM(AL250:AN250)</f>
        <v>1585</v>
      </c>
      <c r="AP250" s="27"/>
      <c r="AQ250" s="27"/>
      <c r="AR250" s="14">
        <f>SUM(AR242:AR249)</f>
        <v>482</v>
      </c>
      <c r="AS250" s="14">
        <f>SUM(AS242:AS249)</f>
        <v>570</v>
      </c>
      <c r="AT250" s="14">
        <f>SUM(AT242:AT249)</f>
        <v>588</v>
      </c>
      <c r="AU250" s="14">
        <f>SUM(AR250:AT250)</f>
        <v>1640</v>
      </c>
      <c r="AV250" s="40"/>
      <c r="AW250" s="36"/>
      <c r="AX250" s="14">
        <f>SUM(AX242:AX249)</f>
        <v>512</v>
      </c>
      <c r="AY250" s="14">
        <f>SUM(AY242:AY249)</f>
        <v>518</v>
      </c>
      <c r="AZ250" s="14">
        <f>SUM(AZ242:AZ249)</f>
        <v>515</v>
      </c>
      <c r="BA250" s="14">
        <f>SUM(AX250:AZ250)</f>
        <v>1545</v>
      </c>
      <c r="BB250" s="27"/>
      <c r="BC250" s="27"/>
      <c r="BD250" s="14">
        <f>SUM(BD242:BD249)</f>
        <v>488</v>
      </c>
      <c r="BE250" s="14">
        <f>SUM(BE242:BE249)</f>
        <v>431</v>
      </c>
      <c r="BF250" s="14">
        <f>SUM(BF242:BF249)</f>
        <v>501</v>
      </c>
      <c r="BG250" s="14">
        <f>SUM(BD250:BF250)</f>
        <v>1420</v>
      </c>
    </row>
    <row r="251" spans="1:59" s="25" customFormat="1" ht="16" thickBot="1">
      <c r="A251" s="45" t="s">
        <v>77</v>
      </c>
      <c r="B251" s="214">
        <f>IF(E250-E249=0,"0",IF(B250&gt;H250,1,IF(B250=H250,"0,5",0)))</f>
        <v>0</v>
      </c>
      <c r="C251" s="214">
        <f>IF(E250-E249=0,"0",IF(C250&gt;I250,1,IF(C250=I250,"0,5",0)))</f>
        <v>1</v>
      </c>
      <c r="D251" s="214">
        <f>IF(E250-E249=0,"0",IF(D250&gt;J250,1,IF(D250=J250,"0,5",0)))</f>
        <v>1</v>
      </c>
      <c r="E251" s="214">
        <f>IF(E250-E249=0,"0",IF(E250&gt;K250,1,IF(E250=K250,"0,5",0)))</f>
        <v>1</v>
      </c>
      <c r="F251" s="27"/>
      <c r="G251" s="27"/>
      <c r="H251" s="214">
        <f>IF(K250-K249=0,"0",IF(H250&gt;B250,1,IF(H250=B250,"0,5",0)))</f>
        <v>1</v>
      </c>
      <c r="I251" s="214">
        <f>IF(K250-K249=0,"0",IF(I250&gt;C250,1,IF(I250=C250,"0,5",0)))</f>
        <v>0</v>
      </c>
      <c r="J251" s="214">
        <f>IF(K250-K249=0,"0",IF(J250&gt;D250,1,IF(J250=D250,"0,5",0)))</f>
        <v>0</v>
      </c>
      <c r="K251" s="214">
        <f>IF(K250-K249=0,"0",IF(K250&gt;E250,1,IF(K250=E250,"0,5",0)))</f>
        <v>0</v>
      </c>
      <c r="L251" s="40"/>
      <c r="M251" s="36"/>
      <c r="N251" s="214">
        <f>IF(Q250-Q249=0,"0",IF(N250&gt;T250,1,IF(N250=T250,"0,5",0)))</f>
        <v>1</v>
      </c>
      <c r="O251" s="214">
        <f>IF(Q250-Q249=0,"0",IF(O250&gt;U250,1,IF(O250=U250,"0,5",0)))</f>
        <v>1</v>
      </c>
      <c r="P251" s="214">
        <f>IF(Q250-Q249=0,"0",IF(P250&gt;V250,1,IF(P250=V250,"0,5",0)))</f>
        <v>1</v>
      </c>
      <c r="Q251" s="214">
        <f>IF(Q250-Q249=0,"0",IF(Q250&gt;W250,1,IF(Q250=W250,"0,5",0)))</f>
        <v>1</v>
      </c>
      <c r="R251" s="27"/>
      <c r="S251" s="27"/>
      <c r="T251" s="214">
        <f>IF(W250-W249=0,"0",IF(T250&gt;N250,1,IF(T250=N250,"0,5",0)))</f>
        <v>0</v>
      </c>
      <c r="U251" s="214">
        <f>IF(W250-W249=0,"0",IF(U250&gt;O250,1,IF(U250=O250,"0,5",0)))</f>
        <v>0</v>
      </c>
      <c r="V251" s="214">
        <f>IF(W250-W249=0,"0",IF(V250&gt;P250,1,IF(V250=P250,"0,5",0)))</f>
        <v>0</v>
      </c>
      <c r="W251" s="214">
        <f>IF(W250-W249=0,"0",IF(W250&gt;Q250,1,IF(W250=Q250,"0,5",0)))</f>
        <v>0</v>
      </c>
      <c r="X251" s="40"/>
      <c r="Y251" s="36"/>
      <c r="Z251" s="214" t="str">
        <f>IF(AC250-AC249=0,"0",IF(Z250&gt;AF250,1,IF(Z250=AF250,"0,5",0)))</f>
        <v>0</v>
      </c>
      <c r="AA251" s="214" t="str">
        <f>IF(AC250-AC249=0,"0",IF(AA250&gt;AG250,1,IF(AA250=AG250,"0,5",0)))</f>
        <v>0</v>
      </c>
      <c r="AB251" s="214" t="str">
        <f>IF(AC250-AC249=0,"0",IF(AB250&gt;AH250,1,IF(AB250=AH250,"0,5",0)))</f>
        <v>0</v>
      </c>
      <c r="AC251" s="214" t="str">
        <f>IF(AC250-AC249=0,"0",IF(AC250&gt;AI250,1,IF(AC250=AI250,"0,5",0)))</f>
        <v>0</v>
      </c>
      <c r="AD251" s="27"/>
      <c r="AE251" s="27"/>
      <c r="AF251" s="214" t="str">
        <f>IF(AI250-AI249=0,"0",IF(AF250&gt;Z250,1,IF(AF250=Z250,"0,5",0)))</f>
        <v>0</v>
      </c>
      <c r="AG251" s="214" t="str">
        <f>IF(AI250-AI249=0,"0",IF(AG250&gt;AA250,1,IF(AG250=AA250,"0,5",0)))</f>
        <v>0</v>
      </c>
      <c r="AH251" s="214" t="str">
        <f>IF(AI250-AI249=0,"0",IF(AH250&gt;AB250,1,IF(AH250=AB250,"0,5",0)))</f>
        <v>0</v>
      </c>
      <c r="AI251" s="214" t="str">
        <f>IF(AI250-AI249=0,"0",IF(AI250&gt;AC250,1,IF(AI250=AC250,"0,5",0)))</f>
        <v>0</v>
      </c>
      <c r="AJ251" s="40"/>
      <c r="AK251" s="36"/>
      <c r="AL251" s="214">
        <f>IF(AO250-AO249=0,"0",IF(AL250&gt;AR250,1,IF(AL250=AR250,"0,5",0)))</f>
        <v>1</v>
      </c>
      <c r="AM251" s="214">
        <f>IF(AO250-AO249=0,"0",IF(AM250&gt;AS250,1,IF(AM250=AS250,"0,5",0)))</f>
        <v>0</v>
      </c>
      <c r="AN251" s="214">
        <f>IF(AO250-AO249=0,"0",IF(AN250&gt;AT250,1,IF(AN250=AT250,"0,5",0)))</f>
        <v>0</v>
      </c>
      <c r="AO251" s="214">
        <f>IF(AO250-AO249=0,"0",IF(AO250&gt;AU250,1,IF(AO250=AU250,"0,5",0)))</f>
        <v>0</v>
      </c>
      <c r="AP251" s="27"/>
      <c r="AQ251" s="27"/>
      <c r="AR251" s="214">
        <f>IF(AU250-AU249=0,"0",IF(AR250&gt;AL250,1,IF(AR250=AL250,"0,5",0)))</f>
        <v>0</v>
      </c>
      <c r="AS251" s="214">
        <f>IF(AU250-AU249=0,"0",IF(AS250&gt;AM250,1,IF(AS250=AM250,"0,5",0)))</f>
        <v>1</v>
      </c>
      <c r="AT251" s="214">
        <f>IF(AU250-AU249=0,"0",IF(AT250&gt;AN250,1,IF(AT250=AN250,"0,5",0)))</f>
        <v>1</v>
      </c>
      <c r="AU251" s="214">
        <f>IF(AU250-AU249=0,"0",IF(AU250&gt;AO250,1,IF(AU250=AO250,"0,5",0)))</f>
        <v>1</v>
      </c>
      <c r="AV251" s="40"/>
      <c r="AW251" s="36"/>
      <c r="AX251" s="214">
        <f>IF(BA250-BA249=0,"0",IF(AX250&gt;BD250,1,IF(AX250=BD250,"0,5",0)))</f>
        <v>1</v>
      </c>
      <c r="AY251" s="214">
        <f>IF(BA250-BA249=0,"0",IF(AY250&gt;BE250,1,IF(AY250=BE250,"0,5",0)))</f>
        <v>1</v>
      </c>
      <c r="AZ251" s="214">
        <f>IF(BA250-BA249=0,"0",IF(AZ250&gt;BF250,1,IF(AZ250=BF250,"0,5",0)))</f>
        <v>1</v>
      </c>
      <c r="BA251" s="214">
        <f>IF(BA250-BA249=0,"0",IF(BA250&gt;BG250,1,IF(BA250=BG250,"0,5",0)))</f>
        <v>1</v>
      </c>
      <c r="BB251" s="27"/>
      <c r="BC251" s="27"/>
      <c r="BD251" s="214">
        <f>IF(BG250-BG249=0,"0",IF(BD250&gt;AX250,1,IF(BD250=AX250,"0,5",0)))</f>
        <v>0</v>
      </c>
      <c r="BE251" s="214">
        <f>IF(BG250-BG249=0,"0",IF(BE250&gt;AY250,1,IF(BE250=AY250,"0,5",0)))</f>
        <v>0</v>
      </c>
      <c r="BF251" s="214">
        <f>IF(BG250-BG249=0,"0",IF(BF250&gt;AZ250,1,IF(BF250=AZ250,"0,5",0)))</f>
        <v>0</v>
      </c>
      <c r="BG251" s="214">
        <f>IF(BG250-BG249=0,"0",IF(BG250&gt;BA250,1,IF(BG250=BA250,"0,5",0)))</f>
        <v>0</v>
      </c>
    </row>
    <row r="252" spans="1:59" s="25" customFormat="1" ht="21" thickBot="1">
      <c r="A252" s="15"/>
      <c r="B252" s="37"/>
      <c r="C252" s="37"/>
      <c r="D252" s="16" t="s">
        <v>10</v>
      </c>
      <c r="E252" s="46">
        <f>B251+C251+D251+E251</f>
        <v>3</v>
      </c>
      <c r="F252" s="37"/>
      <c r="G252" s="37"/>
      <c r="H252" s="37"/>
      <c r="I252" s="37"/>
      <c r="J252" s="16" t="s">
        <v>10</v>
      </c>
      <c r="K252" s="46">
        <f>H251+I251+J251+K251</f>
        <v>1</v>
      </c>
      <c r="L252" s="41"/>
      <c r="M252" s="15"/>
      <c r="N252" s="37"/>
      <c r="O252" s="37"/>
      <c r="P252" s="16" t="s">
        <v>10</v>
      </c>
      <c r="Q252" s="46">
        <f>N251+O251+P251+Q251</f>
        <v>4</v>
      </c>
      <c r="R252" s="37"/>
      <c r="S252" s="37"/>
      <c r="T252" s="37"/>
      <c r="U252" s="37"/>
      <c r="V252" s="16" t="s">
        <v>10</v>
      </c>
      <c r="W252" s="46">
        <f>T251+U251+V251+W251</f>
        <v>0</v>
      </c>
      <c r="X252" s="41"/>
      <c r="Y252" s="15"/>
      <c r="Z252" s="37"/>
      <c r="AA252" s="37"/>
      <c r="AB252" s="16" t="s">
        <v>10</v>
      </c>
      <c r="AC252" s="46">
        <f>Z251+AA251+AB251+AC251</f>
        <v>0</v>
      </c>
      <c r="AD252" s="37"/>
      <c r="AE252" s="37"/>
      <c r="AF252" s="37"/>
      <c r="AG252" s="37"/>
      <c r="AH252" s="16" t="s">
        <v>10</v>
      </c>
      <c r="AI252" s="46">
        <f>AF251+AG251+AH251+AI251</f>
        <v>0</v>
      </c>
      <c r="AJ252" s="41"/>
      <c r="AK252" s="15"/>
      <c r="AL252" s="37"/>
      <c r="AM252" s="37"/>
      <c r="AN252" s="16" t="s">
        <v>10</v>
      </c>
      <c r="AO252" s="46">
        <f>AL251+AM251+AN251+AO251</f>
        <v>1</v>
      </c>
      <c r="AP252" s="37"/>
      <c r="AQ252" s="37"/>
      <c r="AR252" s="37"/>
      <c r="AS252" s="37"/>
      <c r="AT252" s="16" t="s">
        <v>10</v>
      </c>
      <c r="AU252" s="46">
        <f>SUM(AR251:AU251)</f>
        <v>3</v>
      </c>
      <c r="AV252" s="41"/>
      <c r="AW252" s="15"/>
      <c r="AX252" s="37"/>
      <c r="AY252" s="37"/>
      <c r="AZ252" s="16" t="s">
        <v>10</v>
      </c>
      <c r="BA252" s="46">
        <f>AX251+AY251+AZ251+BA251</f>
        <v>4</v>
      </c>
      <c r="BB252" s="37"/>
      <c r="BC252" s="37"/>
      <c r="BD252" s="37"/>
      <c r="BE252" s="37"/>
      <c r="BF252" s="16" t="s">
        <v>10</v>
      </c>
      <c r="BG252" s="46">
        <f>BD251+BE251+BF251+BG251</f>
        <v>0</v>
      </c>
    </row>
    <row r="253" spans="1:59" s="25" customFormat="1" ht="16" thickBot="1">
      <c r="D253" s="44" t="s">
        <v>268</v>
      </c>
      <c r="E253" s="44" t="str">
        <f>IF(E250-E249=0,"IS",IF(E252&gt;K252,"S",IF(E252&lt;K252,"T",IF(E252=K252,"U","0"))))</f>
        <v>S</v>
      </c>
      <c r="J253" s="44" t="s">
        <v>268</v>
      </c>
      <c r="K253" s="44" t="str">
        <f>IF(K250-K249=0,"IS",IF(K252&gt;E252,"S",IF(K252&lt;E252,"T",IF(K252=E252,"U","0"))))</f>
        <v>T</v>
      </c>
      <c r="P253" s="44" t="s">
        <v>268</v>
      </c>
      <c r="Q253" s="44" t="str">
        <f>IF(Q250-Q249=0,"IS",IF(Q252&gt;W252,"S",IF(Q252&lt;W252,"T",IF(Q252=W252,"U","0"))))</f>
        <v>S</v>
      </c>
      <c r="V253" s="44" t="s">
        <v>268</v>
      </c>
      <c r="W253" s="44" t="str">
        <f>IF(W250-W249=0,"IS",IF(W252&gt;Q252,"S",IF(W252&lt;Q252,"T",IF(W252=Q252,"U","0"))))</f>
        <v>T</v>
      </c>
      <c r="AB253" s="44" t="s">
        <v>268</v>
      </c>
      <c r="AC253" s="44" t="str">
        <f>IF(AC250-AC249=0,"IS",IF(AC252&gt;AI252,"S",IF(AC252&lt;AI252,"T",IF(AC252=AI252,"U","0"))))</f>
        <v>IS</v>
      </c>
      <c r="AH253" s="44" t="s">
        <v>268</v>
      </c>
      <c r="AI253" s="44" t="str">
        <f>IF(AI250-AI249=0,"IS",IF(AI252&gt;AC252,"S",IF(AI252&lt;AC252,"T",IF(AI252=AC252,"U","0"))))</f>
        <v>IS</v>
      </c>
      <c r="AN253" s="44" t="s">
        <v>268</v>
      </c>
      <c r="AO253" s="44" t="str">
        <f>IF(AO250-AO249=0,"IS",IF(AO252&gt;AU252,"S",IF(AO252&lt;AU252,"T",IF(AO252=AU252,"U","0"))))</f>
        <v>T</v>
      </c>
      <c r="AT253" s="44" t="s">
        <v>268</v>
      </c>
      <c r="AU253" s="44" t="str">
        <f>IF(AU250-AU249=0,"IS",IF(AU252&gt;AO252,"S",IF(AU252&lt;AO252,"T",IF(AU252=AO252,"U","0"))))</f>
        <v>S</v>
      </c>
      <c r="AZ253" s="44" t="s">
        <v>268</v>
      </c>
      <c r="BA253" s="44" t="str">
        <f>IF(BA250-BA249=0,"IS",IF(BA252&gt;BG252,"S",IF(BA252&lt;BG252,"T",IF(BA252=BG252,"U","0"))))</f>
        <v>S</v>
      </c>
      <c r="BF253" s="44" t="s">
        <v>268</v>
      </c>
      <c r="BG253" s="44" t="str">
        <f>IF(BG250-BG249=0,"IS",IF(BG252&gt;BA252,"S",IF(BG252&lt;BA252,"T",IF(BG252=BA252,"U","0"))))</f>
        <v>T</v>
      </c>
    </row>
    <row r="254" spans="1:59" ht="16" thickBot="1"/>
    <row r="255" spans="1:59" ht="27" thickBot="1">
      <c r="A255" s="38" t="s">
        <v>164</v>
      </c>
      <c r="B255" s="39"/>
      <c r="C255" s="39"/>
      <c r="D255" s="39"/>
      <c r="E255" s="39"/>
      <c r="F255" s="39"/>
      <c r="G255" s="39"/>
      <c r="H255" s="39"/>
      <c r="I255" s="39"/>
      <c r="J255" s="39"/>
      <c r="K255" s="39"/>
      <c r="L255" s="39"/>
      <c r="M255" s="39"/>
      <c r="N255" s="39"/>
      <c r="O255" s="39"/>
      <c r="P255" s="39"/>
      <c r="Q255" s="39"/>
      <c r="R255" s="39"/>
      <c r="S255" s="39"/>
      <c r="T255" s="39"/>
      <c r="U255" s="39"/>
      <c r="V255" s="39"/>
      <c r="W255" s="39"/>
      <c r="X255" s="39"/>
      <c r="Y255" s="39"/>
      <c r="Z255" s="39"/>
      <c r="AA255" s="39"/>
      <c r="AB255" s="39"/>
      <c r="AC255" s="39"/>
      <c r="AD255" s="39"/>
      <c r="AE255" s="39"/>
      <c r="AF255" s="39"/>
      <c r="AG255" s="39"/>
      <c r="AH255" s="39"/>
      <c r="AI255" s="39"/>
      <c r="AJ255" s="39"/>
      <c r="AK255" s="39"/>
      <c r="AL255" s="39"/>
      <c r="AM255" s="39"/>
      <c r="AN255" s="39"/>
      <c r="AO255" s="39"/>
      <c r="AP255" s="39"/>
      <c r="AQ255" s="39"/>
      <c r="AR255" s="39"/>
      <c r="AS255" s="39"/>
      <c r="AT255" s="39"/>
      <c r="AU255" s="39"/>
      <c r="AV255" s="39"/>
      <c r="AW255" s="39"/>
      <c r="AX255" s="39"/>
      <c r="AY255" s="39"/>
      <c r="AZ255" s="39"/>
      <c r="BA255" s="39"/>
      <c r="BB255" s="39"/>
      <c r="BC255" s="39"/>
      <c r="BD255" s="39"/>
      <c r="BE255" s="39"/>
      <c r="BF255" s="39"/>
      <c r="BG255" s="42"/>
    </row>
    <row r="256" spans="1:59" ht="21">
      <c r="A256" s="24" t="s">
        <v>165</v>
      </c>
      <c r="B256" s="31"/>
      <c r="C256" s="31"/>
      <c r="D256" s="31"/>
      <c r="E256" s="31"/>
      <c r="F256" s="31"/>
      <c r="G256" s="31"/>
      <c r="H256" s="31"/>
      <c r="I256" s="31"/>
      <c r="J256" s="31"/>
      <c r="K256" s="32"/>
      <c r="L256" s="40"/>
      <c r="M256" s="24" t="s">
        <v>166</v>
      </c>
      <c r="N256" s="31"/>
      <c r="O256" s="31"/>
      <c r="P256" s="31"/>
      <c r="Q256" s="31"/>
      <c r="R256" s="31"/>
      <c r="S256" s="31"/>
      <c r="T256" s="31"/>
      <c r="U256" s="31"/>
      <c r="V256" s="31"/>
      <c r="W256" s="32"/>
      <c r="X256" s="40"/>
      <c r="Y256" s="24" t="s">
        <v>167</v>
      </c>
      <c r="Z256" s="31"/>
      <c r="AA256" s="31"/>
      <c r="AB256" s="31"/>
      <c r="AC256" s="31"/>
      <c r="AD256" s="31"/>
      <c r="AE256" s="31"/>
      <c r="AF256" s="31"/>
      <c r="AG256" s="31"/>
      <c r="AH256" s="31"/>
      <c r="AI256" s="32"/>
      <c r="AJ256" s="40"/>
      <c r="AK256" s="24" t="s">
        <v>168</v>
      </c>
      <c r="AL256" s="31"/>
      <c r="AM256" s="31"/>
      <c r="AN256" s="31"/>
      <c r="AO256" s="31"/>
      <c r="AP256" s="31"/>
      <c r="AQ256" s="31"/>
      <c r="AR256" s="31"/>
      <c r="AS256" s="31"/>
      <c r="AT256" s="31"/>
      <c r="AU256" s="32"/>
      <c r="AV256" s="40"/>
      <c r="AW256" s="24" t="s">
        <v>169</v>
      </c>
      <c r="AX256" s="31"/>
      <c r="AY256" s="31"/>
      <c r="AZ256" s="31"/>
      <c r="BA256" s="31"/>
      <c r="BB256" s="31"/>
      <c r="BC256" s="31"/>
      <c r="BD256" s="31"/>
      <c r="BE256" s="31"/>
      <c r="BF256" s="31"/>
      <c r="BG256" s="32"/>
    </row>
    <row r="257" spans="1:59" ht="18">
      <c r="A257" s="33" t="s">
        <v>2</v>
      </c>
      <c r="B257" s="386" t="s">
        <v>29</v>
      </c>
      <c r="C257" s="386"/>
      <c r="D257" s="27"/>
      <c r="E257" s="27"/>
      <c r="F257" s="27"/>
      <c r="G257" s="34" t="s">
        <v>13</v>
      </c>
      <c r="H257" s="386" t="s">
        <v>11</v>
      </c>
      <c r="I257" s="386"/>
      <c r="J257" s="27"/>
      <c r="K257" s="35"/>
      <c r="L257" s="40"/>
      <c r="M257" s="33" t="s">
        <v>2</v>
      </c>
      <c r="N257" s="386" t="s">
        <v>32</v>
      </c>
      <c r="O257" s="386"/>
      <c r="P257" s="27"/>
      <c r="Q257" s="27"/>
      <c r="R257" s="27"/>
      <c r="S257" s="34" t="s">
        <v>13</v>
      </c>
      <c r="T257" s="386" t="s">
        <v>12</v>
      </c>
      <c r="U257" s="386"/>
      <c r="V257" s="27"/>
      <c r="W257" s="35"/>
      <c r="X257" s="40"/>
      <c r="Y257" s="33" t="s">
        <v>2</v>
      </c>
      <c r="Z257" s="386" t="s">
        <v>31</v>
      </c>
      <c r="AA257" s="386"/>
      <c r="AB257" s="27"/>
      <c r="AC257" s="27"/>
      <c r="AD257" s="27"/>
      <c r="AE257" s="34" t="s">
        <v>13</v>
      </c>
      <c r="AF257" s="386" t="s">
        <v>27</v>
      </c>
      <c r="AG257" s="386"/>
      <c r="AH257" s="27"/>
      <c r="AI257" s="35"/>
      <c r="AJ257" s="40"/>
      <c r="AK257" s="33" t="s">
        <v>2</v>
      </c>
      <c r="AL257" s="386" t="s">
        <v>30</v>
      </c>
      <c r="AM257" s="386"/>
      <c r="AN257" s="27"/>
      <c r="AO257" s="27"/>
      <c r="AP257" s="27"/>
      <c r="AQ257" s="34" t="s">
        <v>13</v>
      </c>
      <c r="AR257" s="386" t="s">
        <v>147</v>
      </c>
      <c r="AS257" s="386"/>
      <c r="AT257" s="27"/>
      <c r="AU257" s="35"/>
      <c r="AV257" s="40"/>
      <c r="AW257" s="33" t="s">
        <v>2</v>
      </c>
      <c r="AX257" s="386" t="s">
        <v>26</v>
      </c>
      <c r="AY257" s="386"/>
      <c r="AZ257" s="27"/>
      <c r="BA257" s="27"/>
      <c r="BB257" s="27"/>
      <c r="BC257" s="34" t="s">
        <v>13</v>
      </c>
      <c r="BD257" s="386" t="s">
        <v>64</v>
      </c>
      <c r="BE257" s="386"/>
      <c r="BF257" s="27"/>
      <c r="BG257" s="35"/>
    </row>
    <row r="258" spans="1:59" ht="16" thickBot="1">
      <c r="A258" s="36"/>
      <c r="B258" s="27"/>
      <c r="C258" s="27"/>
      <c r="D258" s="27"/>
      <c r="E258" s="27"/>
      <c r="F258" s="27"/>
      <c r="G258" s="27"/>
      <c r="H258" s="27"/>
      <c r="I258" s="27"/>
      <c r="J258" s="27"/>
      <c r="K258" s="35"/>
      <c r="L258" s="40"/>
      <c r="M258" s="36"/>
      <c r="N258" s="27"/>
      <c r="O258" s="27"/>
      <c r="P258" s="27"/>
      <c r="Q258" s="27"/>
      <c r="R258" s="27"/>
      <c r="S258" s="27"/>
      <c r="T258" s="27"/>
      <c r="U258" s="27"/>
      <c r="V258" s="27"/>
      <c r="W258" s="35"/>
      <c r="X258" s="40"/>
      <c r="Y258" s="36"/>
      <c r="Z258" s="27"/>
      <c r="AA258" s="27"/>
      <c r="AB258" s="27"/>
      <c r="AC258" s="27"/>
      <c r="AD258" s="27"/>
      <c r="AE258" s="27"/>
      <c r="AF258" s="27"/>
      <c r="AG258" s="27"/>
      <c r="AH258" s="27"/>
      <c r="AI258" s="35"/>
      <c r="AJ258" s="40"/>
      <c r="AK258" s="36"/>
      <c r="AL258" s="27"/>
      <c r="AM258" s="27"/>
      <c r="AN258" s="27"/>
      <c r="AO258" s="27"/>
      <c r="AP258" s="27"/>
      <c r="AQ258" s="27"/>
      <c r="AR258" s="27"/>
      <c r="AS258" s="27"/>
      <c r="AT258" s="27"/>
      <c r="AU258" s="35"/>
      <c r="AV258" s="40"/>
      <c r="AW258" s="36"/>
      <c r="AX258" s="27"/>
      <c r="AY258" s="27"/>
      <c r="AZ258" s="27"/>
      <c r="BA258" s="27"/>
      <c r="BB258" s="27"/>
      <c r="BC258" s="27"/>
      <c r="BD258" s="27"/>
      <c r="BE258" s="27"/>
      <c r="BF258" s="27"/>
      <c r="BG258" s="35"/>
    </row>
    <row r="259" spans="1:59" ht="16" thickBot="1">
      <c r="A259" s="3" t="s">
        <v>3</v>
      </c>
      <c r="B259" s="4" t="s">
        <v>4</v>
      </c>
      <c r="C259" s="17" t="s">
        <v>5</v>
      </c>
      <c r="D259" s="17" t="s">
        <v>6</v>
      </c>
      <c r="E259" s="4" t="s">
        <v>7</v>
      </c>
      <c r="F259" s="27"/>
      <c r="G259" s="3" t="s">
        <v>3</v>
      </c>
      <c r="H259" s="4" t="s">
        <v>4</v>
      </c>
      <c r="I259" s="17" t="s">
        <v>5</v>
      </c>
      <c r="J259" s="17" t="s">
        <v>6</v>
      </c>
      <c r="K259" s="4" t="s">
        <v>7</v>
      </c>
      <c r="L259" s="40"/>
      <c r="M259" s="3" t="s">
        <v>3</v>
      </c>
      <c r="N259" s="4" t="s">
        <v>4</v>
      </c>
      <c r="O259" s="17" t="s">
        <v>5</v>
      </c>
      <c r="P259" s="17" t="s">
        <v>6</v>
      </c>
      <c r="Q259" s="4" t="s">
        <v>7</v>
      </c>
      <c r="R259" s="27"/>
      <c r="S259" s="3" t="s">
        <v>3</v>
      </c>
      <c r="T259" s="4" t="s">
        <v>4</v>
      </c>
      <c r="U259" s="17" t="s">
        <v>5</v>
      </c>
      <c r="V259" s="17" t="s">
        <v>6</v>
      </c>
      <c r="W259" s="4" t="s">
        <v>7</v>
      </c>
      <c r="X259" s="40"/>
      <c r="Y259" s="3" t="s">
        <v>3</v>
      </c>
      <c r="Z259" s="4" t="s">
        <v>4</v>
      </c>
      <c r="AA259" s="17" t="s">
        <v>5</v>
      </c>
      <c r="AB259" s="17" t="s">
        <v>6</v>
      </c>
      <c r="AC259" s="4" t="s">
        <v>7</v>
      </c>
      <c r="AD259" s="27"/>
      <c r="AE259" s="3" t="s">
        <v>3</v>
      </c>
      <c r="AF259" s="4" t="s">
        <v>4</v>
      </c>
      <c r="AG259" s="17" t="s">
        <v>5</v>
      </c>
      <c r="AH259" s="17" t="s">
        <v>6</v>
      </c>
      <c r="AI259" s="4" t="s">
        <v>7</v>
      </c>
      <c r="AJ259" s="40"/>
      <c r="AK259" s="3" t="s">
        <v>3</v>
      </c>
      <c r="AL259" s="4" t="s">
        <v>4</v>
      </c>
      <c r="AM259" s="17" t="s">
        <v>5</v>
      </c>
      <c r="AN259" s="17" t="s">
        <v>6</v>
      </c>
      <c r="AO259" s="4" t="s">
        <v>7</v>
      </c>
      <c r="AP259" s="27"/>
      <c r="AQ259" s="3" t="s">
        <v>3</v>
      </c>
      <c r="AR259" s="4" t="s">
        <v>4</v>
      </c>
      <c r="AS259" s="17" t="s">
        <v>5</v>
      </c>
      <c r="AT259" s="17" t="s">
        <v>6</v>
      </c>
      <c r="AU259" s="4" t="s">
        <v>7</v>
      </c>
      <c r="AV259" s="40"/>
      <c r="AW259" s="3" t="s">
        <v>3</v>
      </c>
      <c r="AX259" s="4" t="s">
        <v>4</v>
      </c>
      <c r="AY259" s="17" t="s">
        <v>5</v>
      </c>
      <c r="AZ259" s="17" t="s">
        <v>6</v>
      </c>
      <c r="BA259" s="4" t="s">
        <v>7</v>
      </c>
      <c r="BB259" s="27"/>
      <c r="BC259" s="3" t="s">
        <v>3</v>
      </c>
      <c r="BD259" s="4" t="s">
        <v>4</v>
      </c>
      <c r="BE259" s="17" t="s">
        <v>5</v>
      </c>
      <c r="BF259" s="17" t="s">
        <v>6</v>
      </c>
      <c r="BG259" s="4" t="s">
        <v>7</v>
      </c>
    </row>
    <row r="260" spans="1:59">
      <c r="A260" s="47" t="str">
        <f>IF(B257="Normo Slipestasjon",'Tellere og summer'!$A$3,IF(B257="Glamox",'Tellere og summer'!$A$13,IF(B257="Molde Kommune",'Tellere og summer'!$A$23,IF(B257="Rørlegger 1",'Tellere og summer'!$A$33,IF(B257="TietoEVRY",'Tellere og summer'!$A$43,IF(B257="Danielsen å i",'Tellere og summer'!$A$53,IF(B257="Panorama Turkeys",'Tellere og summer'!$A$63,IF(B257="Team Fuglset",'Tellere og summer'!$A$73,IF(B257="Istad Strikers",'Tellere og summer'!$A$83,IF(B257="Ytre Bowlinglag",'Tellere og summer'!$A$93,"NA"))))))))))</f>
        <v>Martin Aarø</v>
      </c>
      <c r="B260" s="5">
        <v>203</v>
      </c>
      <c r="C260" s="18">
        <v>160</v>
      </c>
      <c r="D260" s="5">
        <v>248</v>
      </c>
      <c r="E260" s="7">
        <f>SUM(B260:D260)</f>
        <v>611</v>
      </c>
      <c r="F260" s="27"/>
      <c r="G260" s="47" t="str">
        <f>IF(H257="Normo Slipestasjon",'Tellere og summer'!$A$3,IF(H257="Glamox",'Tellere og summer'!$A$13,IF(H257="Molde Kommune",'Tellere og summer'!$A$23,IF(H257="Rørlegger 1",'Tellere og summer'!$A$33,IF(H257="TietoEVRY",'Tellere og summer'!$A$43,IF(H257="Danielsen å i",'Tellere og summer'!$A$53,IF(H257="Panorama Turkeys",'Tellere og summer'!$A$63,IF(H257="Team Fuglset",'Tellere og summer'!$A$73,IF(H257="Istad Strikers",'Tellere og summer'!$A$83,IF(H257="Ytre Bowlinglag",'Tellere og summer'!$A$93,"NA"))))))))))</f>
        <v>Asbjørn Toft</v>
      </c>
      <c r="H260" s="5">
        <v>157</v>
      </c>
      <c r="I260" s="18">
        <v>174</v>
      </c>
      <c r="J260" s="6">
        <v>135</v>
      </c>
      <c r="K260" s="5">
        <f>SUM(H260:J260)</f>
        <v>466</v>
      </c>
      <c r="L260" s="40"/>
      <c r="M260" s="47" t="str">
        <f>IF(N257="Normo Slipestasjon",'Tellere og summer'!$A$3,IF(N257="Glamox",'Tellere og summer'!$A$13,IF(N257="Molde Kommune",'Tellere og summer'!$A$23,IF(N257="Rørlegger 1",'Tellere og summer'!$A$33,IF(N257="TietoEVRY",'Tellere og summer'!$A$43,IF(N257="Danielsen å i",'Tellere og summer'!$A$53,IF(N257="Panorama Turkeys",'Tellere og summer'!$A$63,IF(N257="Team Fuglset",'Tellere og summer'!$A$73,IF(N257="Istad Strikers",'Tellere og summer'!$A$83,IF(N257="Ytre Bowlinglag",'Tellere og summer'!$A$93,"NA"))))))))))</f>
        <v>Sten-Morten Kjørsvik</v>
      </c>
      <c r="N260" s="5">
        <v>171</v>
      </c>
      <c r="O260" s="18">
        <v>131</v>
      </c>
      <c r="P260" s="5">
        <v>160</v>
      </c>
      <c r="Q260" s="7">
        <f>SUM(N260:P260)</f>
        <v>462</v>
      </c>
      <c r="R260" s="27"/>
      <c r="S260" s="47" t="str">
        <f>IF(T257="Normo Slipestasjon",'Tellere og summer'!$A$3,IF(T257="Glamox",'Tellere og summer'!$A$13,IF(T257="Molde Kommune",'Tellere og summer'!$A$23,IF(T257="Rørlegger 1",'Tellere og summer'!$A$33,IF(T257="TietoEVRY",'Tellere og summer'!$A$43,IF(T257="Danielsen å i",'Tellere og summer'!$A$53,IF(T257="Panorama Turkeys",'Tellere og summer'!$A$63,IF(T257="Team Fuglset",'Tellere og summer'!$A$73,IF(T257="Istad Strikers",'Tellere og summer'!$A$83,IF(T257="Ytre Bowlinglag",'Tellere og summer'!$A$93,"NA"))))))))))</f>
        <v>Paul Boyle</v>
      </c>
      <c r="T260" s="5">
        <v>174</v>
      </c>
      <c r="U260" s="18">
        <v>191</v>
      </c>
      <c r="V260" s="5">
        <v>127</v>
      </c>
      <c r="W260" s="7">
        <f>SUM(T260:V260)</f>
        <v>492</v>
      </c>
      <c r="X260" s="40"/>
      <c r="Y260" s="47" t="str">
        <f>IF(Z257="Normo Slipestasjon",'Tellere og summer'!$A$3,IF(Z257="Glamox",'Tellere og summer'!$A$13,IF(Z257="Molde Kommune",'Tellere og summer'!$A$23,IF(Z257="Rørlegger 1",'Tellere og summer'!$A$33,IF(Z257="TietoEVRY",'Tellere og summer'!$A$43,IF(Z257="Danielsen å i",'Tellere og summer'!$A$53,IF(Z257="Panorama Turkeys",'Tellere og summer'!$A$63,IF(Z257="Team Fuglset",'Tellere og summer'!$A$73,IF(Z257="Istad Strikers",'Tellere og summer'!$A$83,IF(Z257="Ytre Bowlinglag",'Tellere og summer'!$A$93,"NA"))))))))))</f>
        <v>Amund Vaagen</v>
      </c>
      <c r="Z260" s="5"/>
      <c r="AA260" s="18"/>
      <c r="AB260" s="5"/>
      <c r="AC260" s="7">
        <f>SUM(Z260:AB260)</f>
        <v>0</v>
      </c>
      <c r="AD260" s="27"/>
      <c r="AE260" s="47" t="str">
        <f>IF(AF257="Normo Slipestasjon",'Tellere og summer'!$A$3,IF(AF257="Glamox",'Tellere og summer'!$A$13,IF(AF257="Molde Kommune",'Tellere og summer'!$A$23,IF(AF257="Rørlegger 1",'Tellere og summer'!$A$33,IF(AF257="TietoEVRY",'Tellere og summer'!$A$43,IF(AF257="Danielsen å i",'Tellere og summer'!$A$53,IF(AF257="Panorama Turkeys",'Tellere og summer'!$A$63,IF(AF257="Team Fuglset",'Tellere og summer'!$A$73,IF(AF257="Istad Strikers",'Tellere og summer'!$A$83,IF(AF257="Ytre Bowlinglag",'Tellere og summer'!$A$93,"NA"))))))))))</f>
        <v>Svein Erik Jenset</v>
      </c>
      <c r="AF260" s="5"/>
      <c r="AG260" s="18"/>
      <c r="AH260" s="5"/>
      <c r="AI260" s="7">
        <f>SUM(AF260:AH260)</f>
        <v>0</v>
      </c>
      <c r="AJ260" s="40"/>
      <c r="AK260" s="47" t="str">
        <f>IF(AL257="Normo Slipestasjon",'Tellere og summer'!$A$3,IF(AL257="Glamox",'Tellere og summer'!$A$13,IF(AL257="Molde Kommune",'Tellere og summer'!$A$23,IF(AL257="Rørlegger 1",'Tellere og summer'!$A$33,IF(AL257="TietoEVRY",'Tellere og summer'!$A$43,IF(AL257="Danielsen å i",'Tellere og summer'!$A$53,IF(AL257="Panorama Turkeys",'Tellere og summer'!$A$63,IF(AL257="Team Fuglset",'Tellere og summer'!$A$73,IF(AL257="Istad Strikers",'Tellere og summer'!$A$83,IF(AL257="Ytre Bowlinglag",'Tellere og summer'!$A$93,"NA"))))))))))</f>
        <v>Arne Ytterhaug</v>
      </c>
      <c r="AL260" s="5">
        <v>163</v>
      </c>
      <c r="AM260" s="18">
        <v>155</v>
      </c>
      <c r="AN260" s="5">
        <v>116</v>
      </c>
      <c r="AO260" s="7">
        <f>SUM(AL260:AN260)</f>
        <v>434</v>
      </c>
      <c r="AP260" s="27"/>
      <c r="AQ260" s="47" t="str">
        <f>IF(AR257="Normo Slipestasjon",'Tellere og summer'!$A$3,IF(AR257="Glamox",'Tellere og summer'!$A$13,IF(AR257="Molde Kommune",'Tellere og summer'!$A$23,IF(AR257="Rørlegger 1",'Tellere og summer'!$A$33,IF(AR257="TietoEVRY",'Tellere og summer'!$A$43,IF(AR257="Danielsen å i",'Tellere og summer'!$A$53,IF(AR257="Panorama Turkeys",'Tellere og summer'!$A$63,IF(AR257="Team Fuglset",'Tellere og summer'!$A$73,IF(AR257="Istad Strikers",'Tellere og summer'!$A$83,IF(AR257="Ytre Bowlinglag",'Tellere og summer'!$A$93,"NA"))))))))))</f>
        <v>Gerd Norunn Nygård</v>
      </c>
      <c r="AR260" s="5">
        <v>126</v>
      </c>
      <c r="AS260" s="18">
        <v>104</v>
      </c>
      <c r="AT260" s="5">
        <v>134</v>
      </c>
      <c r="AU260" s="7">
        <f>SUM(AR260:AT260)</f>
        <v>364</v>
      </c>
      <c r="AV260" s="40"/>
      <c r="AW260" s="47" t="str">
        <f>IF(AX257="Normo Slipestasjon",'Tellere og summer'!$A$3,IF(AX257="Glamox",'Tellere og summer'!$A$13,IF(AX257="Molde Kommune",'Tellere og summer'!$A$23,IF(AX257="Rørlegger 1",'Tellere og summer'!$A$33,IF(AX257="TietoEVRY",'Tellere og summer'!$A$43,IF(AX257="Danielsen å i",'Tellere og summer'!$A$53,IF(AX257="Panorama Turkeys",'Tellere og summer'!$A$63,IF(AX257="Team Fuglset",'Tellere og summer'!$A$73,IF(AX257="Istad Strikers",'Tellere og summer'!$A$83,IF(AX257="Ytre Bowlinglag",'Tellere og summer'!$A$93,"NA"))))))))))</f>
        <v>Arnfinn Lange</v>
      </c>
      <c r="AX260" s="5">
        <v>150</v>
      </c>
      <c r="AY260" s="18">
        <v>146</v>
      </c>
      <c r="AZ260" s="5">
        <v>210</v>
      </c>
      <c r="BA260" s="7">
        <f>SUM(AX260:AZ260)</f>
        <v>506</v>
      </c>
      <c r="BB260" s="27"/>
      <c r="BC260" s="47" t="str">
        <f>IF(BD257="Normo Slipestasjon",'Tellere og summer'!$A$3,IF(BD257="Glamox",'Tellere og summer'!$A$13,IF(BD257="Molde Kommune",'Tellere og summer'!$A$23,IF(BD257="Rørlegger 1",'Tellere og summer'!$A$33,IF(BD257="TietoEVRY",'Tellere og summer'!$A$43,IF(BD257="Danielsen å i",'Tellere og summer'!$A$53,IF(BD257="Panorama Turkeys",'Tellere og summer'!$A$63,IF(BD257="Team Fuglset",'Tellere og summer'!$A$73,IF(BD257="Istad Strikers",'Tellere og summer'!$A$83,IF(BD257="Ytre Bowlinglag",'Tellere og summer'!$A$93,"NA"))))))))))</f>
        <v>Kjell Thorsrudhagen</v>
      </c>
      <c r="BD260" s="5">
        <v>203</v>
      </c>
      <c r="BE260" s="18">
        <v>224</v>
      </c>
      <c r="BF260" s="5">
        <v>231</v>
      </c>
      <c r="BG260" s="7">
        <f>SUM(BD260:BF260)</f>
        <v>658</v>
      </c>
    </row>
    <row r="261" spans="1:59">
      <c r="A261" s="47" t="str">
        <f>IF(B257="Normo Slipestasjon",'Tellere og summer'!$A$4,IF(B257="Glamox",'Tellere og summer'!$A$14,IF(B257="Molde Kommune",'Tellere og summer'!$A$24,IF(B257="Rørlegger 1",'Tellere og summer'!$A$34,IF(B257="TietoEVRY",'Tellere og summer'!$A$44,IF(B257="Danielsen å i",'Tellere og summer'!$A$54,IF(B257="Panorama Turkeys",'Tellere og summer'!$A$64,IF(B257="Team Fuglset",'Tellere og summer'!$A$74,IF(B257="Istad Strikers",'Tellere og summer'!$A$84,IF(B257="Ytre Bowlinglag",'Tellere og summer'!$A$94,"NA"))))))))))</f>
        <v>Jamie Sagstuen</v>
      </c>
      <c r="B261" s="8"/>
      <c r="C261" s="19"/>
      <c r="D261" s="8"/>
      <c r="E261" s="10">
        <f t="shared" ref="E261:E267" si="147">SUM(B261:D261)</f>
        <v>0</v>
      </c>
      <c r="F261" s="27"/>
      <c r="G261" s="47" t="str">
        <f>IF(H257="Normo Slipestasjon",'Tellere og summer'!$A$4,IF(H257="Glamox",'Tellere og summer'!$A$14,IF(H257="Molde Kommune",'Tellere og summer'!$A$24,IF(H257="Rørlegger 1",'Tellere og summer'!$A$34,IF(H257="TietoEVRY",'Tellere og summer'!$A$44,IF(H257="Danielsen å i",'Tellere og summer'!$A$54,IF(H257="Panorama Turkeys",'Tellere og summer'!$A$64,IF(H257="Team Fuglset",'Tellere og summer'!$A$74,IF(H257="Istad Strikers",'Tellere og summer'!$A$84,IF(H257="Ytre Bowlinglag",'Tellere og summer'!$A$94,"NA"))))))))))</f>
        <v>Tormod Kleppe</v>
      </c>
      <c r="H261" s="8"/>
      <c r="I261" s="19"/>
      <c r="J261" s="9"/>
      <c r="K261" s="8">
        <f t="shared" ref="K261:K266" si="148">SUM(H261:J261)</f>
        <v>0</v>
      </c>
      <c r="L261" s="40"/>
      <c r="M261" s="47" t="str">
        <f>IF(N257="Normo Slipestasjon",'Tellere og summer'!$A$4,IF(N257="Glamox",'Tellere og summer'!$A$14,IF(N257="Molde Kommune",'Tellere og summer'!$A$24,IF(N257="Rørlegger 1",'Tellere og summer'!$A$34,IF(N257="TietoEVRY",'Tellere og summer'!$A$44,IF(N257="Danielsen å i",'Tellere og summer'!$A$54,IF(N257="Panorama Turkeys",'Tellere og summer'!$A$64,IF(N257="Team Fuglset",'Tellere og summer'!$A$74,IF(N257="Istad Strikers",'Tellere og summer'!$A$84,IF(N257="Ytre Bowlinglag",'Tellere og summer'!$A$94,"NA"))))))))))</f>
        <v>Lars Brian Taylor</v>
      </c>
      <c r="N261" s="8"/>
      <c r="O261" s="19"/>
      <c r="P261" s="8"/>
      <c r="Q261" s="10">
        <f t="shared" ref="Q261:Q267" si="149">SUM(N261:P261)</f>
        <v>0</v>
      </c>
      <c r="R261" s="27"/>
      <c r="S261" s="47" t="str">
        <f>IF(T257="Normo Slipestasjon",'Tellere og summer'!$A$4,IF(T257="Glamox",'Tellere og summer'!$A$14,IF(T257="Molde Kommune",'Tellere og summer'!$A$24,IF(T257="Rørlegger 1",'Tellere og summer'!$A$34,IF(T257="TietoEVRY",'Tellere og summer'!$A$44,IF(T257="Danielsen å i",'Tellere og summer'!$A$54,IF(T257="Panorama Turkeys",'Tellere og summer'!$A$64,IF(T257="Team Fuglset",'Tellere og summer'!$A$74,IF(T257="Istad Strikers",'Tellere og summer'!$A$84,IF(T257="Ytre Bowlinglag",'Tellere og summer'!$A$94,"NA"))))))))))</f>
        <v>Rikard Nerland</v>
      </c>
      <c r="T261" s="8">
        <v>221</v>
      </c>
      <c r="U261" s="19">
        <v>232</v>
      </c>
      <c r="V261" s="8">
        <v>215</v>
      </c>
      <c r="W261" s="10">
        <f t="shared" ref="W261:W267" si="150">SUM(T261:V261)</f>
        <v>668</v>
      </c>
      <c r="X261" s="40"/>
      <c r="Y261" s="47" t="str">
        <f>IF(Z257="Normo Slipestasjon",'Tellere og summer'!$A$4,IF(Z257="Glamox",'Tellere og summer'!$A$14,IF(Z257="Molde Kommune",'Tellere og summer'!$A$24,IF(Z257="Rørlegger 1",'Tellere og summer'!$A$34,IF(Z257="TietoEVRY",'Tellere og summer'!$A$44,IF(Z257="Danielsen å i",'Tellere og summer'!$A$54,IF(Z257="Panorama Turkeys",'Tellere og summer'!$A$64,IF(Z257="Team Fuglset",'Tellere og summer'!$A$74,IF(Z257="Istad Strikers",'Tellere og summer'!$A$84,IF(Z257="Ytre Bowlinglag",'Tellere og summer'!$A$94,"NA"))))))))))</f>
        <v>Halvor Vaagen</v>
      </c>
      <c r="Z261" s="8"/>
      <c r="AA261" s="19"/>
      <c r="AB261" s="8"/>
      <c r="AC261" s="10">
        <f t="shared" ref="AC261:AC267" si="151">SUM(Z261:AB261)</f>
        <v>0</v>
      </c>
      <c r="AD261" s="27"/>
      <c r="AE261" s="47" t="str">
        <f>IF(AF257="Normo Slipestasjon",'Tellere og summer'!$A$4,IF(AF257="Glamox",'Tellere og summer'!$A$14,IF(AF257="Molde Kommune",'Tellere og summer'!$A$24,IF(AF257="Rørlegger 1",'Tellere og summer'!$A$34,IF(AF257="TietoEVRY",'Tellere og summer'!$A$44,IF(AF257="Danielsen å i",'Tellere og summer'!$A$54,IF(AF257="Panorama Turkeys",'Tellere og summer'!$A$64,IF(AF257="Team Fuglset",'Tellere og summer'!$A$74,IF(AF257="Istad Strikers",'Tellere og summer'!$A$84,IF(AF257="Ytre Bowlinglag",'Tellere og summer'!$A$94,"NA"))))))))))</f>
        <v>Øystein Lervik</v>
      </c>
      <c r="AF261" s="8"/>
      <c r="AG261" s="19"/>
      <c r="AH261" s="8"/>
      <c r="AI261" s="10">
        <f t="shared" ref="AI261:AI267" si="152">SUM(AF261:AH261)</f>
        <v>0</v>
      </c>
      <c r="AJ261" s="40"/>
      <c r="AK261" s="47" t="str">
        <f>IF(AL257="Normo Slipestasjon",'Tellere og summer'!$A$4,IF(AL257="Glamox",'Tellere og summer'!$A$14,IF(AL257="Molde Kommune",'Tellere og summer'!$A$24,IF(AL257="Rørlegger 1",'Tellere og summer'!$A$34,IF(AL257="TietoEVRY",'Tellere og summer'!$A$44,IF(AL257="Danielsen å i",'Tellere og summer'!$A$54,IF(AL257="Panorama Turkeys",'Tellere og summer'!$A$64,IF(AL257="Team Fuglset",'Tellere og summer'!$A$74,IF(AL257="Istad Strikers",'Tellere og summer'!$A$84,IF(AL257="Ytre Bowlinglag",'Tellere og summer'!$A$94,"NA"))))))))))</f>
        <v>Magne Farstadvoll</v>
      </c>
      <c r="AL261" s="8"/>
      <c r="AM261" s="19"/>
      <c r="AN261" s="8"/>
      <c r="AO261" s="10">
        <f t="shared" ref="AO261:AO267" si="153">SUM(AL261:AN261)</f>
        <v>0</v>
      </c>
      <c r="AP261" s="27"/>
      <c r="AQ261" s="47" t="str">
        <f>IF(AR257="Normo Slipestasjon",'Tellere og summer'!$A$4,IF(AR257="Glamox",'Tellere og summer'!$A$14,IF(AR257="Molde Kommune",'Tellere og summer'!$A$24,IF(AR257="Rørlegger 1",'Tellere og summer'!$A$34,IF(AR257="TietoEVRY",'Tellere og summer'!$A$44,IF(AR257="Danielsen å i",'Tellere og summer'!$A$54,IF(AR257="Panorama Turkeys",'Tellere og summer'!$A$64,IF(AR257="Team Fuglset",'Tellere og summer'!$A$74,IF(AR257="Istad Strikers",'Tellere og summer'!$A$84,IF(AR257="Ytre Bowlinglag",'Tellere og summer'!$A$94,"NA"))))))))))</f>
        <v>Ole Østigård</v>
      </c>
      <c r="AR261" s="8"/>
      <c r="AS261" s="19"/>
      <c r="AT261" s="8"/>
      <c r="AU261" s="10">
        <f t="shared" ref="AU261:AU267" si="154">SUM(AR261:AT261)</f>
        <v>0</v>
      </c>
      <c r="AV261" s="40"/>
      <c r="AW261" s="47" t="str">
        <f>IF(AX257="Normo Slipestasjon",'Tellere og summer'!$A$4,IF(AX257="Glamox",'Tellere og summer'!$A$14,IF(AX257="Molde Kommune",'Tellere og summer'!$A$24,IF(AX257="Rørlegger 1",'Tellere og summer'!$A$34,IF(AX257="TietoEVRY",'Tellere og summer'!$A$44,IF(AX257="Danielsen å i",'Tellere og summer'!$A$54,IF(AX257="Panorama Turkeys",'Tellere og summer'!$A$64,IF(AX257="Team Fuglset",'Tellere og summer'!$A$74,IF(AX257="Istad Strikers",'Tellere og summer'!$A$84,IF(AX257="Ytre Bowlinglag",'Tellere og summer'!$A$94,"NA"))))))))))</f>
        <v>Billy Williams</v>
      </c>
      <c r="AX261" s="8"/>
      <c r="AY261" s="19"/>
      <c r="AZ261" s="8"/>
      <c r="BA261" s="10">
        <f t="shared" ref="BA261:BA267" si="155">SUM(AX261:AZ261)</f>
        <v>0</v>
      </c>
      <c r="BB261" s="27"/>
      <c r="BC261" s="47" t="str">
        <f>IF(BD257="Normo Slipestasjon",'Tellere og summer'!$A$4,IF(BD257="Glamox",'Tellere og summer'!$A$14,IF(BD257="Molde Kommune",'Tellere og summer'!$A$24,IF(BD257="Rørlegger 1",'Tellere og summer'!$A$34,IF(BD257="TietoEVRY",'Tellere og summer'!$A$44,IF(BD257="Danielsen å i",'Tellere og summer'!$A$54,IF(BD257="Panorama Turkeys",'Tellere og summer'!$A$64,IF(BD257="Team Fuglset",'Tellere og summer'!$A$74,IF(BD257="Istad Strikers",'Tellere og summer'!$A$84,IF(BD257="Ytre Bowlinglag",'Tellere og summer'!$A$94,"NA"))))))))))</f>
        <v>Alhild Danielsen</v>
      </c>
      <c r="BD261" s="8">
        <v>156</v>
      </c>
      <c r="BE261" s="19">
        <v>175</v>
      </c>
      <c r="BF261" s="8">
        <v>127</v>
      </c>
      <c r="BG261" s="10">
        <f t="shared" ref="BG261:BG267" si="156">SUM(BD261:BF261)</f>
        <v>458</v>
      </c>
    </row>
    <row r="262" spans="1:59">
      <c r="A262" s="47" t="str">
        <f>IF(B257="Normo Slipestasjon",'Tellere og summer'!$A$5,IF(B257="Glamox",'Tellere og summer'!$A$15,IF(B257="Molde Kommune",'Tellere og summer'!$A$25,IF(B257="Rørlegger 1",'Tellere og summer'!$A$35,IF(B257="TietoEVRY",'Tellere og summer'!$A$45,IF(B257="Danielsen å i",'Tellere og summer'!$A$55,IF(B257="Panorama Turkeys",'Tellere og summer'!$A$65,IF(B257="Team Fuglset",'Tellere og summer'!$A$75,IF(B257="Istad Strikers",'Tellere og summer'!$A$85,IF(B257="Ytre Bowlinglag",'Tellere og summer'!$A$95,"NA"))))))))))</f>
        <v>Martin Gikling &amp; Evy</v>
      </c>
      <c r="B262" s="8"/>
      <c r="C262" s="19"/>
      <c r="D262" s="8"/>
      <c r="E262" s="10">
        <f t="shared" si="147"/>
        <v>0</v>
      </c>
      <c r="F262" s="27"/>
      <c r="G262" s="47" t="str">
        <f>IF(H257="Normo Slipestasjon",'Tellere og summer'!$A$5,IF(H257="Glamox",'Tellere og summer'!$A$15,IF(H257="Molde Kommune",'Tellere og summer'!$A$25,IF(H257="Rørlegger 1",'Tellere og summer'!$A$35,IF(H257="TietoEVRY",'Tellere og summer'!$A$45,IF(H257="Danielsen å i",'Tellere og summer'!$A$55,IF(H257="Panorama Turkeys",'Tellere og summer'!$A$65,IF(H257="Team Fuglset",'Tellere og summer'!$A$75,IF(H257="Istad Strikers",'Tellere og summer'!$A$85,IF(H257="Ytre Bowlinglag",'Tellere og summer'!$A$95,"NA"))))))))))</f>
        <v>Tor Åge Langås</v>
      </c>
      <c r="H262" s="8">
        <v>125</v>
      </c>
      <c r="I262" s="19">
        <v>122</v>
      </c>
      <c r="J262" s="9">
        <v>125</v>
      </c>
      <c r="K262" s="8">
        <f t="shared" si="148"/>
        <v>372</v>
      </c>
      <c r="L262" s="40"/>
      <c r="M262" s="47" t="str">
        <f>IF(N257="Normo Slipestasjon",'Tellere og summer'!$A$5,IF(N257="Glamox",'Tellere og summer'!$A$15,IF(N257="Molde Kommune",'Tellere og summer'!$A$25,IF(N257="Rørlegger 1",'Tellere og summer'!$A$35,IF(N257="TietoEVRY",'Tellere og summer'!$A$45,IF(N257="Danielsen å i",'Tellere og summer'!$A$55,IF(N257="Panorama Turkeys",'Tellere og summer'!$A$65,IF(N257="Team Fuglset",'Tellere og summer'!$A$75,IF(N257="Istad Strikers",'Tellere og summer'!$A$85,IF(N257="Ytre Bowlinglag",'Tellere og summer'!$A$95,"NA"))))))))))</f>
        <v>Ole Morten Aarø</v>
      </c>
      <c r="N262" s="8"/>
      <c r="O262" s="19"/>
      <c r="P262" s="8"/>
      <c r="Q262" s="10">
        <f t="shared" si="149"/>
        <v>0</v>
      </c>
      <c r="R262" s="27"/>
      <c r="S262" s="47" t="str">
        <f>IF(T257="Normo Slipestasjon",'Tellere og summer'!$A$5,IF(T257="Glamox",'Tellere og summer'!$A$15,IF(T257="Molde Kommune",'Tellere og summer'!$A$25,IF(T257="Rørlegger 1",'Tellere og summer'!$A$35,IF(T257="TietoEVRY",'Tellere og summer'!$A$45,IF(T257="Danielsen å i",'Tellere og summer'!$A$55,IF(T257="Panorama Turkeys",'Tellere og summer'!$A$65,IF(T257="Team Fuglset",'Tellere og summer'!$A$75,IF(T257="Istad Strikers",'Tellere og summer'!$A$85,IF(T257="Ytre Bowlinglag",'Tellere og summer'!$A$95,"NA"))))))))))</f>
        <v>Christian Pascal</v>
      </c>
      <c r="T262" s="8">
        <v>200</v>
      </c>
      <c r="U262" s="19">
        <v>232</v>
      </c>
      <c r="V262" s="8">
        <v>169</v>
      </c>
      <c r="W262" s="10">
        <f t="shared" si="150"/>
        <v>601</v>
      </c>
      <c r="X262" s="40"/>
      <c r="Y262" s="47" t="str">
        <f>IF(Z257="Normo Slipestasjon",'Tellere og summer'!$A$5,IF(Z257="Glamox",'Tellere og summer'!$A$15,IF(Z257="Molde Kommune",'Tellere og summer'!$A$25,IF(Z257="Rørlegger 1",'Tellere og summer'!$A$35,IF(Z257="TietoEVRY",'Tellere og summer'!$A$45,IF(Z257="Danielsen å i",'Tellere og summer'!$A$55,IF(Z257="Panorama Turkeys",'Tellere og summer'!$A$65,IF(Z257="Team Fuglset",'Tellere og summer'!$A$75,IF(Z257="Istad Strikers",'Tellere og summer'!$A$85,IF(Z257="Ytre Bowlinglag",'Tellere og summer'!$A$95,"NA"))))))))))</f>
        <v>Jarle Endreplass</v>
      </c>
      <c r="Z262" s="8"/>
      <c r="AA262" s="19"/>
      <c r="AB262" s="8"/>
      <c r="AC262" s="10">
        <f t="shared" si="151"/>
        <v>0</v>
      </c>
      <c r="AD262" s="27"/>
      <c r="AE262" s="47" t="str">
        <f>IF(AF257="Normo Slipestasjon",'Tellere og summer'!$A$5,IF(AF257="Glamox",'Tellere og summer'!$A$15,IF(AF257="Molde Kommune",'Tellere og summer'!$A$25,IF(AF257="Rørlegger 1",'Tellere og summer'!$A$35,IF(AF257="TietoEVRY",'Tellere og summer'!$A$45,IF(AF257="Danielsen å i",'Tellere og summer'!$A$55,IF(AF257="Panorama Turkeys",'Tellere og summer'!$A$65,IF(AF257="Team Fuglset",'Tellere og summer'!$A$75,IF(AF257="Istad Strikers",'Tellere og summer'!$A$85,IF(AF257="Ytre Bowlinglag",'Tellere og summer'!$A$95,"NA"))))))))))</f>
        <v>Vidar Lervik</v>
      </c>
      <c r="AF262" s="8"/>
      <c r="AG262" s="19"/>
      <c r="AH262" s="8"/>
      <c r="AI262" s="10">
        <f t="shared" si="152"/>
        <v>0</v>
      </c>
      <c r="AJ262" s="40"/>
      <c r="AK262" s="47" t="str">
        <f>IF(AL257="Normo Slipestasjon",'Tellere og summer'!$A$5,IF(AL257="Glamox",'Tellere og summer'!$A$15,IF(AL257="Molde Kommune",'Tellere og summer'!$A$25,IF(AL257="Rørlegger 1",'Tellere og summer'!$A$35,IF(AL257="TietoEVRY",'Tellere og summer'!$A$45,IF(AL257="Danielsen å i",'Tellere og summer'!$A$55,IF(AL257="Panorama Turkeys",'Tellere og summer'!$A$65,IF(AL257="Team Fuglset",'Tellere og summer'!$A$75,IF(AL257="Istad Strikers",'Tellere og summer'!$A$85,IF(AL257="Ytre Bowlinglag",'Tellere og summer'!$A$95,"NA"))))))))))</f>
        <v>Jan Kjetil Holberg Sandnes</v>
      </c>
      <c r="AL262" s="8"/>
      <c r="AM262" s="19"/>
      <c r="AN262" s="8"/>
      <c r="AO262" s="10">
        <f t="shared" si="153"/>
        <v>0</v>
      </c>
      <c r="AP262" s="27"/>
      <c r="AQ262" s="47" t="str">
        <f>IF(AR257="Normo Slipestasjon",'Tellere og summer'!$A$5,IF(AR257="Glamox",'Tellere og summer'!$A$15,IF(AR257="Molde Kommune",'Tellere og summer'!$A$25,IF(AR257="Rørlegger 1",'Tellere og summer'!$A$35,IF(AR257="TietoEVRY",'Tellere og summer'!$A$45,IF(AR257="Danielsen å i",'Tellere og summer'!$A$55,IF(AR257="Panorama Turkeys",'Tellere og summer'!$A$65,IF(AR257="Team Fuglset",'Tellere og summer'!$A$75,IF(AR257="Istad Strikers",'Tellere og summer'!$A$85,IF(AR257="Ytre Bowlinglag",'Tellere og summer'!$A$95,"NA"))))))))))</f>
        <v>Tone Nygård Nilsen</v>
      </c>
      <c r="AR262" s="8">
        <v>106</v>
      </c>
      <c r="AS262" s="19">
        <v>103</v>
      </c>
      <c r="AT262" s="8">
        <v>147</v>
      </c>
      <c r="AU262" s="10">
        <f t="shared" si="154"/>
        <v>356</v>
      </c>
      <c r="AV262" s="40"/>
      <c r="AW262" s="47" t="str">
        <f>IF(AX257="Normo Slipestasjon",'Tellere og summer'!$A$5,IF(AX257="Glamox",'Tellere og summer'!$A$15,IF(AX257="Molde Kommune",'Tellere og summer'!$A$25,IF(AX257="Rørlegger 1",'Tellere og summer'!$A$35,IF(AX257="TietoEVRY",'Tellere og summer'!$A$45,IF(AX257="Danielsen å i",'Tellere og summer'!$A$55,IF(AX257="Panorama Turkeys",'Tellere og summer'!$A$65,IF(AX257="Team Fuglset",'Tellere og summer'!$A$75,IF(AX257="Istad Strikers",'Tellere og summer'!$A$85,IF(AX257="Ytre Bowlinglag",'Tellere og summer'!$A$95,"NA"))))))))))</f>
        <v>Arild Gujord</v>
      </c>
      <c r="AX262" s="8">
        <v>135</v>
      </c>
      <c r="AY262" s="19">
        <v>160</v>
      </c>
      <c r="AZ262" s="8">
        <v>127</v>
      </c>
      <c r="BA262" s="10">
        <f t="shared" si="155"/>
        <v>422</v>
      </c>
      <c r="BB262" s="27"/>
      <c r="BC262" s="47" t="str">
        <f>IF(BD257="Normo Slipestasjon",'Tellere og summer'!$A$5,IF(BD257="Glamox",'Tellere og summer'!$A$15,IF(BD257="Molde Kommune",'Tellere og summer'!$A$25,IF(BD257="Rørlegger 1",'Tellere og summer'!$A$35,IF(BD257="TietoEVRY",'Tellere og summer'!$A$45,IF(BD257="Danielsen å i",'Tellere og summer'!$A$55,IF(BD257="Panorama Turkeys",'Tellere og summer'!$A$65,IF(BD257="Team Fuglset",'Tellere og summer'!$A$75,IF(BD257="Istad Strikers",'Tellere og summer'!$A$85,IF(BD257="Ytre Bowlinglag",'Tellere og summer'!$A$95,"NA"))))))))))</f>
        <v>Grethe Danielsen</v>
      </c>
      <c r="BD262" s="8"/>
      <c r="BE262" s="19"/>
      <c r="BF262" s="8"/>
      <c r="BG262" s="10">
        <f t="shared" si="156"/>
        <v>0</v>
      </c>
    </row>
    <row r="263" spans="1:59">
      <c r="A263" s="47" t="str">
        <f>IF(B257="Normo Slipestasjon",'Tellere og summer'!$A$6,IF(B257="Glamox",'Tellere og summer'!$A$16,IF(B257="Molde Kommune",'Tellere og summer'!$A$26,IF(B257="Rørlegger 1",'Tellere og summer'!$A$36,IF(B257="TietoEVRY",'Tellere og summer'!$A$46,IF(B257="Danielsen å i",'Tellere og summer'!$A$56,IF(B257="Panorama Turkeys",'Tellere og summer'!$A$66,IF(B257="Team Fuglset",'Tellere og summer'!$A$76,IF(B257="Istad Strikers",'Tellere og summer'!$A$86,IF(B257="Ytre Bowlinglag",'Tellere og summer'!$A$96,"NA"))))))))))</f>
        <v>Jacob Lyche</v>
      </c>
      <c r="B263" s="8"/>
      <c r="C263" s="19"/>
      <c r="D263" s="8"/>
      <c r="E263" s="10">
        <f t="shared" si="147"/>
        <v>0</v>
      </c>
      <c r="F263" s="27"/>
      <c r="G263" s="47" t="str">
        <f>IF(H257="Normo Slipestasjon",'Tellere og summer'!$A$6,IF(H257="Glamox",'Tellere og summer'!$A$16,IF(H257="Molde Kommune",'Tellere og summer'!$A$26,IF(H257="Rørlegger 1",'Tellere og summer'!$A$36,IF(H257="TietoEVRY",'Tellere og summer'!$A$46,IF(H257="Danielsen å i",'Tellere og summer'!$A$56,IF(H257="Panorama Turkeys",'Tellere og summer'!$A$66,IF(H257="Team Fuglset",'Tellere og summer'!$A$76,IF(H257="Istad Strikers",'Tellere og summer'!$A$86,IF(H257="Ytre Bowlinglag",'Tellere og summer'!$A$96,"NA"))))))))))</f>
        <v>Thor Bolsønes</v>
      </c>
      <c r="H263" s="8">
        <v>98</v>
      </c>
      <c r="I263" s="19">
        <v>123</v>
      </c>
      <c r="J263" s="9">
        <v>177</v>
      </c>
      <c r="K263" s="8">
        <f t="shared" si="148"/>
        <v>398</v>
      </c>
      <c r="L263" s="40"/>
      <c r="M263" s="47" t="str">
        <f>IF(N257="Normo Slipestasjon",'Tellere og summer'!$A$6,IF(N257="Glamox",'Tellere og summer'!$A$16,IF(N257="Molde Kommune",'Tellere og summer'!$A$26,IF(N257="Rørlegger 1",'Tellere og summer'!$A$36,IF(N257="TietoEVRY",'Tellere og summer'!$A$46,IF(N257="Danielsen å i",'Tellere og summer'!$A$56,IF(N257="Panorama Turkeys",'Tellere og summer'!$A$66,IF(N257="Team Fuglset",'Tellere og summer'!$A$76,IF(N257="Istad Strikers",'Tellere og summer'!$A$86,IF(N257="Ytre Bowlinglag",'Tellere og summer'!$A$96,"NA"))))))))))</f>
        <v>Svein Gussiås</v>
      </c>
      <c r="N263" s="8">
        <v>189</v>
      </c>
      <c r="O263" s="19">
        <v>149</v>
      </c>
      <c r="P263" s="8">
        <v>161</v>
      </c>
      <c r="Q263" s="10">
        <f t="shared" si="149"/>
        <v>499</v>
      </c>
      <c r="R263" s="27"/>
      <c r="S263" s="47" t="str">
        <f>IF(T257="Normo Slipestasjon",'Tellere og summer'!$A$6,IF(T257="Glamox",'Tellere og summer'!$A$16,IF(T257="Molde Kommune",'Tellere og summer'!$A$26,IF(T257="Rørlegger 1",'Tellere og summer'!$A$36,IF(T257="TietoEVRY",'Tellere og summer'!$A$46,IF(T257="Danielsen å i",'Tellere og summer'!$A$56,IF(T257="Panorama Turkeys",'Tellere og summer'!$A$66,IF(T257="Team Fuglset",'Tellere og summer'!$A$76,IF(T257="Istad Strikers",'Tellere og summer'!$A$86,IF(T257="Ytre Bowlinglag",'Tellere og summer'!$A$96,"NA"))))))))))</f>
        <v>Odd Øyvind Fjørtoft</v>
      </c>
      <c r="T263" s="8"/>
      <c r="U263" s="19"/>
      <c r="V263" s="8"/>
      <c r="W263" s="10">
        <f t="shared" si="150"/>
        <v>0</v>
      </c>
      <c r="X263" s="40"/>
      <c r="Y263" s="47" t="str">
        <f>IF(Z257="Normo Slipestasjon",'Tellere og summer'!$A$6,IF(Z257="Glamox",'Tellere og summer'!$A$16,IF(Z257="Molde Kommune",'Tellere og summer'!$A$26,IF(Z257="Rørlegger 1",'Tellere og summer'!$A$36,IF(Z257="TietoEVRY",'Tellere og summer'!$A$46,IF(Z257="Danielsen å i",'Tellere og summer'!$A$56,IF(Z257="Panorama Turkeys",'Tellere og summer'!$A$66,IF(Z257="Team Fuglset",'Tellere og summer'!$A$76,IF(Z257="Istad Strikers",'Tellere og summer'!$A$86,IF(Z257="Ytre Bowlinglag",'Tellere og summer'!$A$96,"NA"))))))))))</f>
        <v>Geir Gjelsten</v>
      </c>
      <c r="Z263" s="8"/>
      <c r="AA263" s="19"/>
      <c r="AB263" s="8"/>
      <c r="AC263" s="10">
        <f t="shared" si="151"/>
        <v>0</v>
      </c>
      <c r="AD263" s="27"/>
      <c r="AE263" s="47" t="str">
        <f>IF(AF257="Normo Slipestasjon",'Tellere og summer'!$A$6,IF(AF257="Glamox",'Tellere og summer'!$A$16,IF(AF257="Molde Kommune",'Tellere og summer'!$A$26,IF(AF257="Rørlegger 1",'Tellere og summer'!$A$36,IF(AF257="TietoEVRY",'Tellere og summer'!$A$46,IF(AF257="Danielsen å i",'Tellere og summer'!$A$56,IF(AF257="Panorama Turkeys",'Tellere og summer'!$A$66,IF(AF257="Team Fuglset",'Tellere og summer'!$A$76,IF(AF257="Istad Strikers",'Tellere og summer'!$A$86,IF(AF257="Ytre Bowlinglag",'Tellere og summer'!$A$96,"NA"))))))))))</f>
        <v>Svein Johan Hauge</v>
      </c>
      <c r="AF263" s="8"/>
      <c r="AG263" s="19"/>
      <c r="AH263" s="8"/>
      <c r="AI263" s="10">
        <f t="shared" si="152"/>
        <v>0</v>
      </c>
      <c r="AJ263" s="40"/>
      <c r="AK263" s="47" t="str">
        <f>IF(AL257="Normo Slipestasjon",'Tellere og summer'!$A$6,IF(AL257="Glamox",'Tellere og summer'!$A$16,IF(AL257="Molde Kommune",'Tellere og summer'!$A$26,IF(AL257="Rørlegger 1",'Tellere og summer'!$A$36,IF(AL257="TietoEVRY",'Tellere og summer'!$A$46,IF(AL257="Danielsen å i",'Tellere og summer'!$A$56,IF(AL257="Panorama Turkeys",'Tellere og summer'!$A$66,IF(AL257="Team Fuglset",'Tellere og summer'!$A$76,IF(AL257="Istad Strikers",'Tellere og summer'!$A$86,IF(AL257="Ytre Bowlinglag",'Tellere og summer'!$A$96,"NA"))))))))))</f>
        <v>Sindre Aure</v>
      </c>
      <c r="AL263" s="8">
        <v>111</v>
      </c>
      <c r="AM263" s="19">
        <v>100</v>
      </c>
      <c r="AN263" s="8">
        <v>118</v>
      </c>
      <c r="AO263" s="10">
        <f t="shared" si="153"/>
        <v>329</v>
      </c>
      <c r="AP263" s="27"/>
      <c r="AQ263" s="47" t="str">
        <f>IF(AR257="Normo Slipestasjon",'Tellere og summer'!$A$6,IF(AR257="Glamox",'Tellere og summer'!$A$16,IF(AR257="Molde Kommune",'Tellere og summer'!$A$26,IF(AR257="Rørlegger 1",'Tellere og summer'!$A$36,IF(AR257="TietoEVRY",'Tellere og summer'!$A$46,IF(AR257="Danielsen å i",'Tellere og summer'!$A$56,IF(AR257="Panorama Turkeys",'Tellere og summer'!$A$66,IF(AR257="Team Fuglset",'Tellere og summer'!$A$76,IF(AR257="Istad Strikers",'Tellere og summer'!$A$86,IF(AR257="Ytre Bowlinglag",'Tellere og summer'!$A$96,"NA"))))))))))</f>
        <v>Arild Bryhn</v>
      </c>
      <c r="AR263" s="8">
        <v>146</v>
      </c>
      <c r="AS263" s="19">
        <v>165</v>
      </c>
      <c r="AT263" s="8">
        <v>141</v>
      </c>
      <c r="AU263" s="10">
        <f t="shared" si="154"/>
        <v>452</v>
      </c>
      <c r="AV263" s="40"/>
      <c r="AW263" s="47" t="str">
        <f>IF(AX257="Normo Slipestasjon",'Tellere og summer'!$A$6,IF(AX257="Glamox",'Tellere og summer'!$A$16,IF(AX257="Molde Kommune",'Tellere og summer'!$A$26,IF(AX257="Rørlegger 1",'Tellere og summer'!$A$36,IF(AX257="TietoEVRY",'Tellere og summer'!$A$46,IF(AX257="Danielsen å i",'Tellere og summer'!$A$56,IF(AX257="Panorama Turkeys",'Tellere og summer'!$A$66,IF(AX257="Team Fuglset",'Tellere og summer'!$A$76,IF(AX257="Istad Strikers",'Tellere og summer'!$A$86,IF(AX257="Ytre Bowlinglag",'Tellere og summer'!$A$96,"NA"))))))))))</f>
        <v>Kristian Røstberg</v>
      </c>
      <c r="AX263" s="8">
        <v>170</v>
      </c>
      <c r="AY263" s="19">
        <v>120</v>
      </c>
      <c r="AZ263" s="8">
        <v>95</v>
      </c>
      <c r="BA263" s="10">
        <f t="shared" si="155"/>
        <v>385</v>
      </c>
      <c r="BB263" s="27"/>
      <c r="BC263" s="47" t="str">
        <f>IF(BD257="Normo Slipestasjon",'Tellere og summer'!$A$6,IF(BD257="Glamox",'Tellere og summer'!$A$16,IF(BD257="Molde Kommune",'Tellere og summer'!$A$26,IF(BD257="Rørlegger 1",'Tellere og summer'!$A$36,IF(BD257="TietoEVRY",'Tellere og summer'!$A$46,IF(BD257="Danielsen å i",'Tellere og summer'!$A$56,IF(BD257="Panorama Turkeys",'Tellere og summer'!$A$66,IF(BD257="Team Fuglset",'Tellere og summer'!$A$76,IF(BD257="Istad Strikers",'Tellere og summer'!$A$86,IF(BD257="Ytre Bowlinglag",'Tellere og summer'!$A$96,"NA"))))))))))</f>
        <v>Irene T. Danielsen</v>
      </c>
      <c r="BD263" s="8">
        <v>142</v>
      </c>
      <c r="BE263" s="19">
        <v>190</v>
      </c>
      <c r="BF263" s="8">
        <v>159</v>
      </c>
      <c r="BG263" s="10">
        <f t="shared" si="156"/>
        <v>491</v>
      </c>
    </row>
    <row r="264" spans="1:59">
      <c r="A264" s="47" t="str">
        <f>IF(B257="Normo Slipestasjon",'Tellere og summer'!$A$7,IF(B257="Glamox",'Tellere og summer'!$A$17,IF(B257="Molde Kommune",'Tellere og summer'!$A$27,IF(B257="Rørlegger 1",'Tellere og summer'!$A$37,IF(B257="TietoEVRY",'Tellere og summer'!$A$47,IF(B257="Danielsen å i",'Tellere og summer'!$A$57,IF(B257="Panorama Turkeys",'Tellere og summer'!$A$67,IF(B257="Team Fuglset",'Tellere og summer'!$A$77,IF(B257="Istad Strikers",'Tellere og summer'!$A$87,IF(B257="Ytre Bowlinglag",'Tellere og summer'!$A$97,"NA"))))))))))</f>
        <v>Niklas Sevland</v>
      </c>
      <c r="B264" s="8">
        <v>178</v>
      </c>
      <c r="C264" s="19">
        <v>156</v>
      </c>
      <c r="D264" s="8">
        <v>214</v>
      </c>
      <c r="E264" s="10">
        <f t="shared" si="147"/>
        <v>548</v>
      </c>
      <c r="F264" s="27"/>
      <c r="G264" s="47">
        <f>IF(H257="Normo Slipestasjon",'Tellere og summer'!$A$7,IF(H257="Glamox",'Tellere og summer'!$A$17,IF(H257="Molde Kommune",'Tellere og summer'!$A$27,IF(H257="Rørlegger 1",'Tellere og summer'!$A$37,IF(H257="TietoEVRY",'Tellere og summer'!$A$47,IF(H257="Danielsen å i",'Tellere og summer'!$A$57,IF(H257="Panorama Turkeys",'Tellere og summer'!$A$67,IF(H257="Team Fuglset",'Tellere og summer'!$A$77,IF(H257="Istad Strikers",'Tellere og summer'!$A$87,IF(H257="Ytre Bowlinglag",'Tellere og summer'!$A$97,"NA"))))))))))</f>
        <v>0</v>
      </c>
      <c r="H264" s="8"/>
      <c r="I264" s="19"/>
      <c r="J264" s="9"/>
      <c r="K264" s="8">
        <f t="shared" si="148"/>
        <v>0</v>
      </c>
      <c r="L264" s="40"/>
      <c r="M264" s="47" t="str">
        <f>IF(N257="Normo Slipestasjon",'Tellere og summer'!$A$7,IF(N257="Glamox",'Tellere og summer'!$A$17,IF(N257="Molde Kommune",'Tellere og summer'!$A$27,IF(N257="Rørlegger 1",'Tellere og summer'!$A$37,IF(N257="TietoEVRY",'Tellere og summer'!$A$47,IF(N257="Danielsen å i",'Tellere og summer'!$A$57,IF(N257="Panorama Turkeys",'Tellere og summer'!$A$67,IF(N257="Team Fuglset",'Tellere og summer'!$A$77,IF(N257="Istad Strikers",'Tellere og summer'!$A$87,IF(N257="Ytre Bowlinglag",'Tellere og summer'!$A$97,"NA"))))))))))</f>
        <v>Preben Solem</v>
      </c>
      <c r="N264" s="8">
        <v>137</v>
      </c>
      <c r="O264" s="19">
        <v>161</v>
      </c>
      <c r="P264" s="8">
        <v>133</v>
      </c>
      <c r="Q264" s="10">
        <f t="shared" si="149"/>
        <v>431</v>
      </c>
      <c r="R264" s="27"/>
      <c r="S264" s="47" t="str">
        <f>IF(T257="Normo Slipestasjon",'Tellere og summer'!$A$7,IF(T257="Glamox",'Tellere og summer'!$A$17,IF(T257="Molde Kommune",'Tellere og summer'!$A$27,IF(T257="Rørlegger 1",'Tellere og summer'!$A$37,IF(T257="TietoEVRY",'Tellere og summer'!$A$47,IF(T257="Danielsen å i",'Tellere og summer'!$A$57,IF(T257="Panorama Turkeys",'Tellere og summer'!$A$67,IF(T257="Team Fuglset",'Tellere og summer'!$A$77,IF(T257="Istad Strikers",'Tellere og summer'!$A$87,IF(T257="Ytre Bowlinglag",'Tellere og summer'!$A$97,"NA"))))))))))</f>
        <v>Erik Hoel</v>
      </c>
      <c r="T264" s="8"/>
      <c r="U264" s="19"/>
      <c r="V264" s="8"/>
      <c r="W264" s="10">
        <f t="shared" si="150"/>
        <v>0</v>
      </c>
      <c r="X264" s="40"/>
      <c r="Y264" s="47" t="str">
        <f>IF(Z257="Normo Slipestasjon",'Tellere og summer'!$A$7,IF(Z257="Glamox",'Tellere og summer'!$A$17,IF(Z257="Molde Kommune",'Tellere og summer'!$A$27,IF(Z257="Rørlegger 1",'Tellere og summer'!$A$37,IF(Z257="TietoEVRY",'Tellere og summer'!$A$47,IF(Z257="Danielsen å i",'Tellere og summer'!$A$57,IF(Z257="Panorama Turkeys",'Tellere og summer'!$A$67,IF(Z257="Team Fuglset",'Tellere og summer'!$A$77,IF(Z257="Istad Strikers",'Tellere og summer'!$A$87,IF(Z257="Ytre Bowlinglag",'Tellere og summer'!$A$97,"NA"))))))))))</f>
        <v>Steinar Småge</v>
      </c>
      <c r="Z264" s="8"/>
      <c r="AA264" s="19"/>
      <c r="AB264" s="8"/>
      <c r="AC264" s="10">
        <f t="shared" si="151"/>
        <v>0</v>
      </c>
      <c r="AD264" s="27"/>
      <c r="AE264" s="47" t="str">
        <f>IF(AF257="Normo Slipestasjon",'Tellere og summer'!$A$7,IF(AF257="Glamox",'Tellere og summer'!$A$17,IF(AF257="Molde Kommune",'Tellere og summer'!$A$27,IF(AF257="Rørlegger 1",'Tellere og summer'!$A$37,IF(AF257="TietoEVRY",'Tellere og summer'!$A$47,IF(AF257="Danielsen å i",'Tellere og summer'!$A$57,IF(AF257="Panorama Turkeys",'Tellere og summer'!$A$67,IF(AF257="Team Fuglset",'Tellere og summer'!$A$77,IF(AF257="Istad Strikers",'Tellere og summer'!$A$87,IF(AF257="Ytre Bowlinglag",'Tellere og summer'!$A$97,"NA"))))))))))</f>
        <v>Arnfinn Løntjern</v>
      </c>
      <c r="AF264" s="8"/>
      <c r="AG264" s="19"/>
      <c r="AH264" s="8"/>
      <c r="AI264" s="10">
        <f t="shared" si="152"/>
        <v>0</v>
      </c>
      <c r="AJ264" s="40"/>
      <c r="AK264" s="47" t="str">
        <f>IF(AL257="Normo Slipestasjon",'Tellere og summer'!$A$7,IF(AL257="Glamox",'Tellere og summer'!$A$17,IF(AL257="Molde Kommune",'Tellere og summer'!$A$27,IF(AL257="Rørlegger 1",'Tellere og summer'!$A$37,IF(AL257="TietoEVRY",'Tellere og summer'!$A$47,IF(AL257="Danielsen å i",'Tellere og summer'!$A$57,IF(AL257="Panorama Turkeys",'Tellere og summer'!$A$67,IF(AL257="Team Fuglset",'Tellere og summer'!$A$77,IF(AL257="Istad Strikers",'Tellere og summer'!$A$87,IF(AL257="Ytre Bowlinglag",'Tellere og summer'!$A$97,"NA"))))))))))</f>
        <v>Frode Lothe</v>
      </c>
      <c r="AL264" s="8"/>
      <c r="AM264" s="19"/>
      <c r="AN264" s="8"/>
      <c r="AO264" s="10">
        <f t="shared" si="153"/>
        <v>0</v>
      </c>
      <c r="AP264" s="27"/>
      <c r="AQ264" s="47" t="str">
        <f>IF(AR257="Normo Slipestasjon",'Tellere og summer'!$A$7,IF(AR257="Glamox",'Tellere og summer'!$A$17,IF(AR257="Molde Kommune",'Tellere og summer'!$A$27,IF(AR257="Rørlegger 1",'Tellere og summer'!$A$37,IF(AR257="TietoEVRY",'Tellere og summer'!$A$47,IF(AR257="Danielsen å i",'Tellere og summer'!$A$57,IF(AR257="Panorama Turkeys",'Tellere og summer'!$A$67,IF(AR257="Team Fuglset",'Tellere og summer'!$A$77,IF(AR257="Istad Strikers",'Tellere og summer'!$A$87,IF(AR257="Ytre Bowlinglag",'Tellere og summer'!$A$97,"NA"))))))))))</f>
        <v>Mette Jane Holand</v>
      </c>
      <c r="AR264" s="8"/>
      <c r="AS264" s="19"/>
      <c r="AT264" s="8"/>
      <c r="AU264" s="10">
        <f t="shared" si="154"/>
        <v>0</v>
      </c>
      <c r="AV264" s="40"/>
      <c r="AW264" s="47" t="str">
        <f>IF(AX257="Normo Slipestasjon",'Tellere og summer'!$A$7,IF(AX257="Glamox",'Tellere og summer'!$A$17,IF(AX257="Molde Kommune",'Tellere og summer'!$A$27,IF(AX257="Rørlegger 1",'Tellere og summer'!$A$37,IF(AX257="TietoEVRY",'Tellere og summer'!$A$47,IF(AX257="Danielsen å i",'Tellere og summer'!$A$57,IF(AX257="Panorama Turkeys",'Tellere og summer'!$A$67,IF(AX257="Team Fuglset",'Tellere og summer'!$A$77,IF(AX257="Istad Strikers",'Tellere og summer'!$A$87,IF(AX257="Ytre Bowlinglag",'Tellere og summer'!$A$97,"NA"))))))))))</f>
        <v>Pål Aslaksen</v>
      </c>
      <c r="AX264" s="8"/>
      <c r="AY264" s="19"/>
      <c r="AZ264" s="8"/>
      <c r="BA264" s="10">
        <f t="shared" si="155"/>
        <v>0</v>
      </c>
      <c r="BB264" s="27"/>
      <c r="BC264" s="47">
        <f>IF(BD257="Normo Slipestasjon",'Tellere og summer'!$A$7,IF(BD257="Glamox",'Tellere og summer'!$A$17,IF(BD257="Molde Kommune",'Tellere og summer'!$A$27,IF(BD257="Rørlegger 1",'Tellere og summer'!$A$37,IF(BD257="TietoEVRY",'Tellere og summer'!$A$47,IF(BD257="Danielsen å i",'Tellere og summer'!$A$57,IF(BD257="Panorama Turkeys",'Tellere og summer'!$A$67,IF(BD257="Team Fuglset",'Tellere og summer'!$A$77,IF(BD257="Istad Strikers",'Tellere og summer'!$A$87,IF(BD257="Ytre Bowlinglag",'Tellere og summer'!$A$97,"NA"))))))))))</f>
        <v>0</v>
      </c>
      <c r="BD264" s="8"/>
      <c r="BE264" s="19"/>
      <c r="BF264" s="8"/>
      <c r="BG264" s="10">
        <f t="shared" si="156"/>
        <v>0</v>
      </c>
    </row>
    <row r="265" spans="1:59">
      <c r="A265" s="47" t="str">
        <f>IF(B257="Normo Slipestasjon",'Tellere og summer'!$A$8,IF(B257="Glamox",'Tellere og summer'!$A$18,IF(B257="Molde Kommune",'Tellere og summer'!$A$28,IF(B257="Rørlegger 1",'Tellere og summer'!$A$38,IF(B257="TietoEVRY",'Tellere og summer'!$A$48,IF(B257="Danielsen å i",'Tellere og summer'!$A$58,IF(B257="Panorama Turkeys",'Tellere og summer'!$A$68,IF(B257="Team Fuglset",'Tellere og summer'!$A$78,IF(B257="Istad Strikers",'Tellere og summer'!$A$88,IF(B257="Ytre Bowlinglag",'Tellere og summer'!$A$98,"NA"))))))))))</f>
        <v>Morten Strøm</v>
      </c>
      <c r="B265" s="8">
        <v>173</v>
      </c>
      <c r="C265" s="19">
        <v>86</v>
      </c>
      <c r="D265" s="8">
        <v>154</v>
      </c>
      <c r="E265" s="10">
        <f t="shared" si="147"/>
        <v>413</v>
      </c>
      <c r="F265" s="27"/>
      <c r="G265" s="47">
        <f>IF(H257="Normo Slipestasjon",'Tellere og summer'!$A$8,IF(H257="Glamox",'Tellere og summer'!$A$18,IF(H257="Molde Kommune",'Tellere og summer'!$A$28,IF(H257="Rørlegger 1",'Tellere og summer'!$A$38,IF(H257="TietoEVRY",'Tellere og summer'!$A$48,IF(H257="Danielsen å i",'Tellere og summer'!$A$58,IF(H257="Panorama Turkeys",'Tellere og summer'!$A$68,IF(H257="Team Fuglset",'Tellere og summer'!$A$78,IF(H257="Istad Strikers",'Tellere og summer'!$A$88,IF(H257="Ytre Bowlinglag",'Tellere og summer'!$A$98,"NA"))))))))))</f>
        <v>0</v>
      </c>
      <c r="H265" s="8"/>
      <c r="I265" s="19"/>
      <c r="J265" s="9"/>
      <c r="K265" s="8">
        <f t="shared" si="148"/>
        <v>0</v>
      </c>
      <c r="L265" s="40"/>
      <c r="M265" s="47" t="str">
        <f>IF(N257="Normo Slipestasjon",'Tellere og summer'!$A$8,IF(N257="Glamox",'Tellere og summer'!$A$18,IF(N257="Molde Kommune",'Tellere og summer'!$A$28,IF(N257="Rørlegger 1",'Tellere og summer'!$A$38,IF(N257="TietoEVRY",'Tellere og summer'!$A$48,IF(N257="Danielsen å i",'Tellere og summer'!$A$58,IF(N257="Panorama Turkeys",'Tellere og summer'!$A$68,IF(N257="Team Fuglset",'Tellere og summer'!$A$78,IF(N257="Istad Strikers",'Tellere og summer'!$A$88,IF(N257="Ytre Bowlinglag",'Tellere og summer'!$A$98,"NA"))))))))))</f>
        <v>Bjørn Einar Myklebust</v>
      </c>
      <c r="N265" s="8"/>
      <c r="O265" s="19"/>
      <c r="P265" s="8"/>
      <c r="Q265" s="10">
        <f t="shared" si="149"/>
        <v>0</v>
      </c>
      <c r="R265" s="27"/>
      <c r="S265" s="47">
        <f>IF(T257="Normo Slipestasjon",'Tellere og summer'!$A$8,IF(T257="Glamox",'Tellere og summer'!$A$18,IF(T257="Molde Kommune",'Tellere og summer'!$A$28,IF(T257="Rørlegger 1",'Tellere og summer'!$A$38,IF(T257="TietoEVRY",'Tellere og summer'!$A$48,IF(T257="Danielsen å i",'Tellere og summer'!$A$58,IF(T257="Panorama Turkeys",'Tellere og summer'!$A$68,IF(T257="Team Fuglset",'Tellere og summer'!$A$78,IF(T257="Istad Strikers",'Tellere og summer'!$A$88,IF(T257="Ytre Bowlinglag",'Tellere og summer'!$A$98,"NA"))))))))))</f>
        <v>0</v>
      </c>
      <c r="T265" s="8"/>
      <c r="U265" s="19"/>
      <c r="V265" s="8"/>
      <c r="W265" s="10">
        <f t="shared" si="150"/>
        <v>0</v>
      </c>
      <c r="X265" s="40"/>
      <c r="Y265" s="47">
        <f>IF(Z257="Normo Slipestasjon",'Tellere og summer'!$A$8,IF(Z257="Glamox",'Tellere og summer'!$A$18,IF(Z257="Molde Kommune",'Tellere og summer'!$A$28,IF(Z257="Rørlegger 1",'Tellere og summer'!$A$38,IF(Z257="TietoEVRY",'Tellere og summer'!$A$48,IF(Z257="Danielsen å i",'Tellere og summer'!$A$58,IF(Z257="Panorama Turkeys",'Tellere og summer'!$A$68,IF(Z257="Team Fuglset",'Tellere og summer'!$A$78,IF(Z257="Istad Strikers",'Tellere og summer'!$A$88,IF(Z257="Ytre Bowlinglag",'Tellere og summer'!$A$98,"NA"))))))))))</f>
        <v>0</v>
      </c>
      <c r="Z265" s="8"/>
      <c r="AA265" s="19"/>
      <c r="AB265" s="8"/>
      <c r="AC265" s="10">
        <f t="shared" si="151"/>
        <v>0</v>
      </c>
      <c r="AD265" s="27"/>
      <c r="AE265" s="47" t="str">
        <f>IF(AF257="Normo Slipestasjon",'Tellere og summer'!$A$8,IF(AF257="Glamox",'Tellere og summer'!$A$18,IF(AF257="Molde Kommune",'Tellere og summer'!$A$28,IF(AF257="Rørlegger 1",'Tellere og summer'!$A$38,IF(AF257="TietoEVRY",'Tellere og summer'!$A$48,IF(AF257="Danielsen å i",'Tellere og summer'!$A$58,IF(AF257="Panorama Turkeys",'Tellere og summer'!$A$68,IF(AF257="Team Fuglset",'Tellere og summer'!$A$78,IF(AF257="Istad Strikers",'Tellere og summer'!$A$88,IF(AF257="Ytre Bowlinglag",'Tellere og summer'!$A$98,"NA"))))))))))</f>
        <v>Kjetil Oterholm</v>
      </c>
      <c r="AF265" s="8"/>
      <c r="AG265" s="19"/>
      <c r="AH265" s="8"/>
      <c r="AI265" s="10">
        <f t="shared" si="152"/>
        <v>0</v>
      </c>
      <c r="AJ265" s="40"/>
      <c r="AK265" s="47" t="str">
        <f>IF(AL257="Normo Slipestasjon",'Tellere og summer'!$A$8,IF(AL257="Glamox",'Tellere og summer'!$A$18,IF(AL257="Molde Kommune",'Tellere og summer'!$A$28,IF(AL257="Rørlegger 1",'Tellere og summer'!$A$38,IF(AL257="TietoEVRY",'Tellere og summer'!$A$48,IF(AL257="Danielsen å i",'Tellere og summer'!$A$58,IF(AL257="Panorama Turkeys",'Tellere og summer'!$A$68,IF(AL257="Team Fuglset",'Tellere og summer'!$A$78,IF(AL257="Istad Strikers",'Tellere og summer'!$A$88,IF(AL257="Ytre Bowlinglag",'Tellere og summer'!$A$98,"NA"))))))))))</f>
        <v>Tonje og Joakim Risnes</v>
      </c>
      <c r="AL265" s="8">
        <v>101</v>
      </c>
      <c r="AM265" s="19">
        <v>116</v>
      </c>
      <c r="AN265" s="8">
        <v>119</v>
      </c>
      <c r="AO265" s="10">
        <f t="shared" si="153"/>
        <v>336</v>
      </c>
      <c r="AP265" s="27"/>
      <c r="AQ265" s="47">
        <f>IF(AR257="Normo Slipestasjon",'Tellere og summer'!$A$8,IF(AR257="Glamox",'Tellere og summer'!$A$18,IF(AR257="Molde Kommune",'Tellere og summer'!$A$28,IF(AR257="Rørlegger 1",'Tellere og summer'!$A$38,IF(AR257="TietoEVRY",'Tellere og summer'!$A$48,IF(AR257="Danielsen å i",'Tellere og summer'!$A$58,IF(AR257="Panorama Turkeys",'Tellere og summer'!$A$68,IF(AR257="Team Fuglset",'Tellere og summer'!$A$78,IF(AR257="Istad Strikers",'Tellere og summer'!$A$88,IF(AR257="Ytre Bowlinglag",'Tellere og summer'!$A$98,"NA"))))))))))</f>
        <v>0</v>
      </c>
      <c r="AR265" s="8"/>
      <c r="AS265" s="19"/>
      <c r="AT265" s="8"/>
      <c r="AU265" s="10">
        <f t="shared" si="154"/>
        <v>0</v>
      </c>
      <c r="AV265" s="40"/>
      <c r="AW265" s="47" t="str">
        <f>IF(AX257="Normo Slipestasjon",'Tellere og summer'!$A$8,IF(AX257="Glamox",'Tellere og summer'!$A$18,IF(AX257="Molde Kommune",'Tellere og summer'!$A$28,IF(AX257="Rørlegger 1",'Tellere og summer'!$A$38,IF(AX257="TietoEVRY",'Tellere og summer'!$A$48,IF(AX257="Danielsen å i",'Tellere og summer'!$A$58,IF(AX257="Panorama Turkeys",'Tellere og summer'!$A$68,IF(AX257="Team Fuglset",'Tellere og summer'!$A$78,IF(AX257="Istad Strikers",'Tellere og summer'!$A$88,IF(AX257="Ytre Bowlinglag",'Tellere og summer'!$A$98,"NA"))))))))))</f>
        <v>Stian Teistholmen</v>
      </c>
      <c r="AX265" s="8"/>
      <c r="AY265" s="19"/>
      <c r="AZ265" s="8"/>
      <c r="BA265" s="10">
        <f t="shared" si="155"/>
        <v>0</v>
      </c>
      <c r="BB265" s="27"/>
      <c r="BC265" s="47">
        <f>IF(BD257="Normo Slipestasjon",'Tellere og summer'!$A$8,IF(BD257="Glamox",'Tellere og summer'!$A$18,IF(BD257="Molde Kommune",'Tellere og summer'!$A$28,IF(BD257="Rørlegger 1",'Tellere og summer'!$A$38,IF(BD257="TietoEVRY",'Tellere og summer'!$A$48,IF(BD257="Danielsen å i",'Tellere og summer'!$A$58,IF(BD257="Panorama Turkeys",'Tellere og summer'!$A$68,IF(BD257="Team Fuglset",'Tellere og summer'!$A$78,IF(BD257="Istad Strikers",'Tellere og summer'!$A$88,IF(BD257="Ytre Bowlinglag",'Tellere og summer'!$A$98,"NA"))))))))))</f>
        <v>0</v>
      </c>
      <c r="BD265" s="8"/>
      <c r="BE265" s="19"/>
      <c r="BF265" s="8"/>
      <c r="BG265" s="10">
        <f t="shared" si="156"/>
        <v>0</v>
      </c>
    </row>
    <row r="266" spans="1:59">
      <c r="A266" s="47" t="str">
        <f>IF(B257="Normo Slipestasjon",'Tellere og summer'!$A$9,IF(B257="Glamox",'Tellere og summer'!$A$19,IF(B257="Molde Kommune",'Tellere og summer'!$A$29,IF(B257="Rørlegger 1",'Tellere og summer'!$A$39,IF(B257="TietoEVRY",'Tellere og summer'!$A$49,IF(B257="Danielsen å i",'Tellere og summer'!$A$59,IF(B257="Panorama Turkeys",'Tellere og summer'!$A$69,IF(B257="Team Fuglset",'Tellere og summer'!$A$79,IF(B257="Istad Strikers",'Tellere og summer'!$A$89,IF(B257="Ytre Bowlinglag",'Tellere og summer'!$A$99,"NA"))))))))))</f>
        <v>Simen K. Roaldsøy</v>
      </c>
      <c r="B266" s="8"/>
      <c r="C266" s="19"/>
      <c r="D266" s="8"/>
      <c r="E266" s="10">
        <f t="shared" si="147"/>
        <v>0</v>
      </c>
      <c r="F266" s="27"/>
      <c r="G266" s="47">
        <f>IF(H257="Normo Slipestasjon",'Tellere og summer'!$A$9,IF(H257="Glamox",'Tellere og summer'!$A$19,IF(H257="Molde Kommune",'Tellere og summer'!$A$29,IF(H257="Rørlegger 1",'Tellere og summer'!$A$39,IF(H257="TietoEVRY",'Tellere og summer'!$A$49,IF(H257="Danielsen å i",'Tellere og summer'!$A$59,IF(H257="Panorama Turkeys",'Tellere og summer'!$A$69,IF(H257="Team Fuglset",'Tellere og summer'!$A$79,IF(H257="Istad Strikers",'Tellere og summer'!$A$89,IF(H257="Ytre Bowlinglag",'Tellere og summer'!$A$99,"NA"))))))))))</f>
        <v>0</v>
      </c>
      <c r="H266" s="8"/>
      <c r="I266" s="19"/>
      <c r="J266" s="9"/>
      <c r="K266" s="8">
        <f t="shared" si="148"/>
        <v>0</v>
      </c>
      <c r="L266" s="40"/>
      <c r="M266" s="47">
        <f>IF(N257="Normo Slipestasjon",'Tellere og summer'!$A$9,IF(N257="Glamox",'Tellere og summer'!$A$19,IF(N257="Molde Kommune",'Tellere og summer'!$A$29,IF(N257="Rørlegger 1",'Tellere og summer'!$A$39,IF(N257="TietoEVRY",'Tellere og summer'!$A$49,IF(N257="Danielsen å i",'Tellere og summer'!$A$59,IF(N257="Panorama Turkeys",'Tellere og summer'!$A$69,IF(N257="Team Fuglset",'Tellere og summer'!$A$79,IF(N257="Istad Strikers",'Tellere og summer'!$A$89,IF(N257="Ytre Bowlinglag",'Tellere og summer'!$A$99,"NA"))))))))))</f>
        <v>0</v>
      </c>
      <c r="N266" s="8"/>
      <c r="O266" s="19"/>
      <c r="P266" s="8"/>
      <c r="Q266" s="10">
        <f t="shared" si="149"/>
        <v>0</v>
      </c>
      <c r="R266" s="27"/>
      <c r="S266" s="47">
        <f>IF(T257="Normo Slipestasjon",'Tellere og summer'!$A$9,IF(T257="Glamox",'Tellere og summer'!$A$19,IF(T257="Molde Kommune",'Tellere og summer'!$A$29,IF(T257="Rørlegger 1",'Tellere og summer'!$A$39,IF(T257="TietoEVRY",'Tellere og summer'!$A$49,IF(T257="Danielsen å i",'Tellere og summer'!$A$59,IF(T257="Panorama Turkeys",'Tellere og summer'!$A$69,IF(T257="Team Fuglset",'Tellere og summer'!$A$79,IF(T257="Istad Strikers",'Tellere og summer'!$A$89,IF(T257="Ytre Bowlinglag",'Tellere og summer'!$A$99,"NA"))))))))))</f>
        <v>0</v>
      </c>
      <c r="T266" s="8"/>
      <c r="U266" s="19"/>
      <c r="V266" s="8"/>
      <c r="W266" s="10">
        <f t="shared" si="150"/>
        <v>0</v>
      </c>
      <c r="X266" s="40"/>
      <c r="Y266" s="47">
        <f>IF(Z257="Normo Slipestasjon",'Tellere og summer'!$A$9,IF(Z257="Glamox",'Tellere og summer'!$A$19,IF(Z257="Molde Kommune",'Tellere og summer'!$A$29,IF(Z257="Rørlegger 1",'Tellere og summer'!$A$39,IF(Z257="TietoEVRY",'Tellere og summer'!$A$49,IF(Z257="Danielsen å i",'Tellere og summer'!$A$59,IF(Z257="Panorama Turkeys",'Tellere og summer'!$A$69,IF(Z257="Team Fuglset",'Tellere og summer'!$A$79,IF(Z257="Istad Strikers",'Tellere og summer'!$A$89,IF(Z257="Ytre Bowlinglag",'Tellere og summer'!$A$99,"NA"))))))))))</f>
        <v>0</v>
      </c>
      <c r="Z266" s="8"/>
      <c r="AA266" s="19"/>
      <c r="AB266" s="8"/>
      <c r="AC266" s="10">
        <f t="shared" si="151"/>
        <v>0</v>
      </c>
      <c r="AD266" s="27"/>
      <c r="AE266" s="47" t="str">
        <f>IF(AF257="Normo Slipestasjon",'Tellere og summer'!$A$9,IF(AF257="Glamox",'Tellere og summer'!$A$19,IF(AF257="Molde Kommune",'Tellere og summer'!$A$29,IF(AF257="Rørlegger 1",'Tellere og summer'!$A$39,IF(AF257="TietoEVRY",'Tellere og summer'!$A$49,IF(AF257="Danielsen å i",'Tellere og summer'!$A$59,IF(AF257="Panorama Turkeys",'Tellere og summer'!$A$69,IF(AF257="Team Fuglset",'Tellere og summer'!$A$79,IF(AF257="Istad Strikers",'Tellere og summer'!$A$89,IF(AF257="Ytre Bowlinglag",'Tellere og summer'!$A$99,"NA"))))))))))</f>
        <v>Mohammed Abdalgoder</v>
      </c>
      <c r="AF266" s="8"/>
      <c r="AG266" s="19"/>
      <c r="AH266" s="8"/>
      <c r="AI266" s="10">
        <f t="shared" si="152"/>
        <v>0</v>
      </c>
      <c r="AJ266" s="40"/>
      <c r="AK266" s="47" t="str">
        <f>IF(AL257="Normo Slipestasjon",'Tellere og summer'!$A$9,IF(AL257="Glamox",'Tellere og summer'!$A$19,IF(AL257="Molde Kommune",'Tellere og summer'!$A$29,IF(AL257="Rørlegger 1",'Tellere og summer'!$A$39,IF(AL257="TietoEVRY",'Tellere og summer'!$A$49,IF(AL257="Danielsen å i",'Tellere og summer'!$A$59,IF(AL257="Panorama Turkeys",'Tellere og summer'!$A$69,IF(AL257="Team Fuglset",'Tellere og summer'!$A$79,IF(AL257="Istad Strikers",'Tellere og summer'!$A$89,IF(AL257="Ytre Bowlinglag",'Tellere og summer'!$A$99,"NA"))))))))))</f>
        <v>Cato Holen og Mats Larsen</v>
      </c>
      <c r="AL266" s="8"/>
      <c r="AM266" s="19"/>
      <c r="AN266" s="8"/>
      <c r="AO266" s="10">
        <f t="shared" si="153"/>
        <v>0</v>
      </c>
      <c r="AP266" s="27"/>
      <c r="AQ266" s="47">
        <f>IF(AR257="Normo Slipestasjon",'Tellere og summer'!$A$9,IF(AR257="Glamox",'Tellere og summer'!$A$19,IF(AR257="Molde Kommune",'Tellere og summer'!$A$29,IF(AR257="Rørlegger 1",'Tellere og summer'!$A$39,IF(AR257="TietoEVRY",'Tellere og summer'!$A$49,IF(AR257="Danielsen å i",'Tellere og summer'!$A$59,IF(AR257="Panorama Turkeys",'Tellere og summer'!$A$69,IF(AR257="Team Fuglset",'Tellere og summer'!$A$79,IF(AR257="Istad Strikers",'Tellere og summer'!$A$89,IF(AR257="Ytre Bowlinglag",'Tellere og summer'!$A$99,"NA"))))))))))</f>
        <v>0</v>
      </c>
      <c r="AR266" s="8"/>
      <c r="AS266" s="19"/>
      <c r="AT266" s="8"/>
      <c r="AU266" s="10">
        <f t="shared" si="154"/>
        <v>0</v>
      </c>
      <c r="AV266" s="40"/>
      <c r="AW266" s="47" t="str">
        <f>IF(AX257="Normo Slipestasjon",'Tellere og summer'!$A$9,IF(AX257="Glamox",'Tellere og summer'!$A$19,IF(AX257="Molde Kommune",'Tellere og summer'!$A$29,IF(AX257="Rørlegger 1",'Tellere og summer'!$A$39,IF(AX257="TietoEVRY",'Tellere og summer'!$A$49,IF(AX257="Danielsen å i",'Tellere og summer'!$A$59,IF(AX257="Panorama Turkeys",'Tellere og summer'!$A$69,IF(AX257="Team Fuglset",'Tellere og summer'!$A$79,IF(AX257="Istad Strikers",'Tellere og summer'!$A$89,IF(AX257="Ytre Bowlinglag",'Tellere og summer'!$A$99,"NA"))))))))))</f>
        <v>For mange spillere</v>
      </c>
      <c r="AX266" s="8"/>
      <c r="AY266" s="19"/>
      <c r="AZ266" s="8"/>
      <c r="BA266" s="10">
        <f t="shared" si="155"/>
        <v>0</v>
      </c>
      <c r="BB266" s="27"/>
      <c r="BC266" s="47">
        <f>IF(BD257="Normo Slipestasjon",'Tellere og summer'!$A$9,IF(BD257="Glamox",'Tellere og summer'!$A$19,IF(BD257="Molde Kommune",'Tellere og summer'!$A$29,IF(BD257="Rørlegger 1",'Tellere og summer'!$A$39,IF(BD257="TietoEVRY",'Tellere og summer'!$A$49,IF(BD257="Danielsen å i",'Tellere og summer'!$A$59,IF(BD257="Panorama Turkeys",'Tellere og summer'!$A$69,IF(BD257="Team Fuglset",'Tellere og summer'!$A$79,IF(BD257="Istad Strikers",'Tellere og summer'!$A$89,IF(BD257="Ytre Bowlinglag",'Tellere og summer'!$A$99,"NA"))))))))))</f>
        <v>0</v>
      </c>
      <c r="BD266" s="8"/>
      <c r="BE266" s="19"/>
      <c r="BF266" s="8"/>
      <c r="BG266" s="10">
        <f t="shared" si="156"/>
        <v>0</v>
      </c>
    </row>
    <row r="267" spans="1:59" ht="22" thickBot="1">
      <c r="A267" s="23" t="s">
        <v>9</v>
      </c>
      <c r="B267" s="11">
        <f>HCP!$P$14</f>
        <v>72</v>
      </c>
      <c r="C267" s="11">
        <f>HCP!$P$14</f>
        <v>72</v>
      </c>
      <c r="D267" s="11">
        <f>HCP!$P$14</f>
        <v>72</v>
      </c>
      <c r="E267" s="13">
        <f t="shared" si="147"/>
        <v>216</v>
      </c>
      <c r="F267" s="27"/>
      <c r="G267" s="23" t="s">
        <v>9</v>
      </c>
      <c r="H267" s="11">
        <f>HCP!$P$2</f>
        <v>120</v>
      </c>
      <c r="I267" s="11">
        <f>HCP!$P$2</f>
        <v>120</v>
      </c>
      <c r="J267" s="11">
        <f>HCP!$P$2</f>
        <v>120</v>
      </c>
      <c r="K267" s="13">
        <f t="shared" ref="K267" si="157">SUM(H267:J267)</f>
        <v>360</v>
      </c>
      <c r="L267" s="40"/>
      <c r="M267" s="23" t="s">
        <v>9</v>
      </c>
      <c r="N267" s="11">
        <f>HCP!$P$16</f>
        <v>63</v>
      </c>
      <c r="O267" s="11">
        <f>HCP!$P$16</f>
        <v>63</v>
      </c>
      <c r="P267" s="11">
        <f>HCP!$P$16</f>
        <v>63</v>
      </c>
      <c r="Q267" s="13">
        <f t="shared" si="149"/>
        <v>189</v>
      </c>
      <c r="R267" s="27"/>
      <c r="S267" s="23" t="s">
        <v>9</v>
      </c>
      <c r="T267" s="11">
        <f>HCP!$P$4</f>
        <v>0</v>
      </c>
      <c r="U267" s="11">
        <f>HCP!$P$4</f>
        <v>0</v>
      </c>
      <c r="V267" s="11">
        <f>HCP!$P$4</f>
        <v>0</v>
      </c>
      <c r="W267" s="13">
        <f t="shared" si="150"/>
        <v>0</v>
      </c>
      <c r="X267" s="40"/>
      <c r="Y267" s="23" t="s">
        <v>9</v>
      </c>
      <c r="Z267" s="11">
        <f>HCP!$P$20</f>
        <v>60</v>
      </c>
      <c r="AA267" s="11">
        <f>HCP!$P$20</f>
        <v>60</v>
      </c>
      <c r="AB267" s="11">
        <f>HCP!$P$20</f>
        <v>60</v>
      </c>
      <c r="AC267" s="13">
        <f t="shared" si="151"/>
        <v>180</v>
      </c>
      <c r="AD267" s="27"/>
      <c r="AE267" s="23" t="s">
        <v>9</v>
      </c>
      <c r="AF267" s="11">
        <f>HCP!$P$10</f>
        <v>105</v>
      </c>
      <c r="AG267" s="11">
        <f>HCP!$P$10</f>
        <v>105</v>
      </c>
      <c r="AH267" s="11">
        <f>HCP!$P$10</f>
        <v>105</v>
      </c>
      <c r="AI267" s="13">
        <f t="shared" si="152"/>
        <v>315</v>
      </c>
      <c r="AJ267" s="40"/>
      <c r="AK267" s="23" t="s">
        <v>9</v>
      </c>
      <c r="AL267" s="11">
        <f>HCP!$P$18</f>
        <v>126</v>
      </c>
      <c r="AM267" s="11">
        <f>HCP!$P$18</f>
        <v>126</v>
      </c>
      <c r="AN267" s="11">
        <f>HCP!$P$18</f>
        <v>126</v>
      </c>
      <c r="AO267" s="13">
        <f t="shared" si="153"/>
        <v>378</v>
      </c>
      <c r="AP267" s="27"/>
      <c r="AQ267" s="23" t="s">
        <v>9</v>
      </c>
      <c r="AR267" s="11">
        <f>HCP!$P$6</f>
        <v>87</v>
      </c>
      <c r="AS267" s="11">
        <f>HCP!$P$6</f>
        <v>87</v>
      </c>
      <c r="AT267" s="11">
        <f>HCP!$P$6</f>
        <v>87</v>
      </c>
      <c r="AU267" s="13">
        <f t="shared" si="154"/>
        <v>261</v>
      </c>
      <c r="AV267" s="40"/>
      <c r="AW267" s="23" t="s">
        <v>9</v>
      </c>
      <c r="AX267" s="11">
        <f>HCP!$P$8</f>
        <v>96</v>
      </c>
      <c r="AY267" s="11">
        <f>HCP!$P$8</f>
        <v>96</v>
      </c>
      <c r="AZ267" s="11">
        <f>HCP!$P$8</f>
        <v>96</v>
      </c>
      <c r="BA267" s="13">
        <f t="shared" si="155"/>
        <v>288</v>
      </c>
      <c r="BB267" s="27"/>
      <c r="BC267" s="23" t="s">
        <v>9</v>
      </c>
      <c r="BD267" s="11">
        <f>HCP!$P$12</f>
        <v>9</v>
      </c>
      <c r="BE267" s="11">
        <f>HCP!$P$12</f>
        <v>9</v>
      </c>
      <c r="BF267" s="11">
        <f>HCP!$P$12</f>
        <v>9</v>
      </c>
      <c r="BG267" s="13">
        <f t="shared" si="156"/>
        <v>27</v>
      </c>
    </row>
    <row r="268" spans="1:59" ht="16" thickBot="1">
      <c r="A268" s="45" t="s">
        <v>7</v>
      </c>
      <c r="B268" s="14">
        <f>SUM(B260:B267)</f>
        <v>626</v>
      </c>
      <c r="C268" s="14">
        <f>SUM(C260:C267)</f>
        <v>474</v>
      </c>
      <c r="D268" s="14">
        <f>SUM(D260:D267)</f>
        <v>688</v>
      </c>
      <c r="E268" s="14">
        <f>SUM(B268:D268)</f>
        <v>1788</v>
      </c>
      <c r="F268" s="27"/>
      <c r="G268" s="27"/>
      <c r="H268" s="14">
        <f>SUM(H260:H267)</f>
        <v>500</v>
      </c>
      <c r="I268" s="14">
        <f>SUM(I260:I267)</f>
        <v>539</v>
      </c>
      <c r="J268" s="14">
        <f>SUM(J260:J267)</f>
        <v>557</v>
      </c>
      <c r="K268" s="14">
        <f>SUM(H268:J268)</f>
        <v>1596</v>
      </c>
      <c r="L268" s="40"/>
      <c r="M268" s="36"/>
      <c r="N268" s="14">
        <f>SUM(N260:N267)</f>
        <v>560</v>
      </c>
      <c r="O268" s="14">
        <f>SUM(O260:O267)</f>
        <v>504</v>
      </c>
      <c r="P268" s="14">
        <f>SUM(P260:P267)</f>
        <v>517</v>
      </c>
      <c r="Q268" s="14">
        <f>SUM(N268:P268)</f>
        <v>1581</v>
      </c>
      <c r="R268" s="27"/>
      <c r="S268" s="27"/>
      <c r="T268" s="14">
        <f>SUM(T260:T267)</f>
        <v>595</v>
      </c>
      <c r="U268" s="14">
        <f>SUM(U260:U267)</f>
        <v>655</v>
      </c>
      <c r="V268" s="14">
        <f>SUM(V260:V267)</f>
        <v>511</v>
      </c>
      <c r="W268" s="14">
        <f>SUM(T268:V268)</f>
        <v>1761</v>
      </c>
      <c r="X268" s="40"/>
      <c r="Y268" s="36"/>
      <c r="Z268" s="14">
        <f>SUM(Z260:Z267)</f>
        <v>60</v>
      </c>
      <c r="AA268" s="14">
        <f>SUM(AA260:AA267)</f>
        <v>60</v>
      </c>
      <c r="AB268" s="14">
        <f>SUM(AB260:AB267)</f>
        <v>60</v>
      </c>
      <c r="AC268" s="14">
        <f>SUM(Z268:AB268)</f>
        <v>180</v>
      </c>
      <c r="AD268" s="27"/>
      <c r="AE268" s="27"/>
      <c r="AF268" s="14">
        <f>SUM(AF260:AF267)</f>
        <v>105</v>
      </c>
      <c r="AG268" s="14">
        <f>SUM(AG260:AG267)</f>
        <v>105</v>
      </c>
      <c r="AH268" s="14">
        <f>SUM(AH260:AH267)</f>
        <v>105</v>
      </c>
      <c r="AI268" s="14">
        <f>SUM(AF268:AH268)</f>
        <v>315</v>
      </c>
      <c r="AJ268" s="40"/>
      <c r="AK268" s="36"/>
      <c r="AL268" s="14">
        <f>SUM(AL260:AL267)</f>
        <v>501</v>
      </c>
      <c r="AM268" s="14">
        <f>SUM(AM260:AM267)</f>
        <v>497</v>
      </c>
      <c r="AN268" s="14">
        <f>SUM(AN260:AN267)</f>
        <v>479</v>
      </c>
      <c r="AO268" s="14">
        <f>SUM(AL268:AN268)</f>
        <v>1477</v>
      </c>
      <c r="AP268" s="27"/>
      <c r="AQ268" s="27"/>
      <c r="AR268" s="14">
        <f>SUM(AR260:AR267)</f>
        <v>465</v>
      </c>
      <c r="AS268" s="14">
        <f>SUM(AS260:AS267)</f>
        <v>459</v>
      </c>
      <c r="AT268" s="14">
        <f>SUM(AT260:AT267)</f>
        <v>509</v>
      </c>
      <c r="AU268" s="14">
        <f>SUM(AR268:AT268)</f>
        <v>1433</v>
      </c>
      <c r="AV268" s="40"/>
      <c r="AW268" s="36"/>
      <c r="AX268" s="14">
        <f>SUM(AX260:AX267)</f>
        <v>551</v>
      </c>
      <c r="AY268" s="14">
        <f>SUM(AY260:AY267)</f>
        <v>522</v>
      </c>
      <c r="AZ268" s="14">
        <f>SUM(AZ260:AZ267)</f>
        <v>528</v>
      </c>
      <c r="BA268" s="14">
        <f>SUM(AX268:AZ268)</f>
        <v>1601</v>
      </c>
      <c r="BB268" s="27"/>
      <c r="BC268" s="27"/>
      <c r="BD268" s="14">
        <f>SUM(BD260:BD267)</f>
        <v>510</v>
      </c>
      <c r="BE268" s="14">
        <f>SUM(BE260:BE267)</f>
        <v>598</v>
      </c>
      <c r="BF268" s="14">
        <f>SUM(BF260:BF267)</f>
        <v>526</v>
      </c>
      <c r="BG268" s="14">
        <f>SUM(BD268:BF268)</f>
        <v>1634</v>
      </c>
    </row>
    <row r="269" spans="1:59" s="25" customFormat="1" ht="16" thickBot="1">
      <c r="A269" s="45" t="s">
        <v>77</v>
      </c>
      <c r="B269" s="214">
        <f>IF(E268-E267=0,"0",IF(B268&gt;H268,1,IF(B268=H268,"0,5",0)))</f>
        <v>1</v>
      </c>
      <c r="C269" s="214">
        <f>IF(E268-E267=0,"0",IF(C268&gt;I268,1,IF(C268=I268,"0,5",0)))</f>
        <v>0</v>
      </c>
      <c r="D269" s="214">
        <f>IF(E268-E267=0,"0",IF(D268&gt;J268,1,IF(D268=J268,"0,5",0)))</f>
        <v>1</v>
      </c>
      <c r="E269" s="214">
        <f>IF(E268-E267=0,"0",IF(E268&gt;K268,1,IF(E268=K268,"0,5",0)))</f>
        <v>1</v>
      </c>
      <c r="F269" s="27"/>
      <c r="G269" s="27"/>
      <c r="H269" s="214">
        <f>IF(K268-K267=0,"0",IF(H268&gt;B268,1,IF(H268=B268,"0,5",0)))</f>
        <v>0</v>
      </c>
      <c r="I269" s="214">
        <f>IF(K268-K267=0,"0",IF(I268&gt;C268,1,IF(I268=C268,"0,5",0)))</f>
        <v>1</v>
      </c>
      <c r="J269" s="214">
        <f>IF(K268-K267=0,"0",IF(J268&gt;D268,1,IF(J268=D268,"0,5",0)))</f>
        <v>0</v>
      </c>
      <c r="K269" s="214">
        <f>IF(K268-K267=0,"0",IF(K268&gt;E268,1,IF(K268=E268,"0,5",0)))</f>
        <v>0</v>
      </c>
      <c r="L269" s="40"/>
      <c r="M269" s="36"/>
      <c r="N269" s="214">
        <f>IF(Q268-Q267=0,"0",IF(N268&gt;T268,1,IF(N268=T268,"0,5",0)))</f>
        <v>0</v>
      </c>
      <c r="O269" s="214">
        <f>IF(Q268-Q267=0,"0",IF(O268&gt;U268,1,IF(O268=U268,"0,5",0)))</f>
        <v>0</v>
      </c>
      <c r="P269" s="214">
        <f>IF(Q268-Q267=0,"0",IF(P268&gt;V268,1,IF(P268=V268,"0,5",0)))</f>
        <v>1</v>
      </c>
      <c r="Q269" s="214">
        <f>IF(Q268-Q267=0,"0",IF(Q268&gt;W268,1,IF(Q268=W268,"0,5",0)))</f>
        <v>0</v>
      </c>
      <c r="R269" s="27"/>
      <c r="S269" s="27"/>
      <c r="T269" s="214">
        <f>IF(W268-W267=0,"0",IF(T268&gt;N268,1,IF(T268=N268,"0,5",0)))</f>
        <v>1</v>
      </c>
      <c r="U269" s="214">
        <f>IF(W268-W267=0,"0",IF(U268&gt;O268,1,IF(U268=O268,"0,5",0)))</f>
        <v>1</v>
      </c>
      <c r="V269" s="214">
        <f>IF(W268-W267=0,"0",IF(V268&gt;P268,1,IF(V268=P268,"0,5",0)))</f>
        <v>0</v>
      </c>
      <c r="W269" s="214">
        <f>IF(W268-W267=0,"0",IF(W268&gt;Q268,1,IF(W268=Q268,"0,5",0)))</f>
        <v>1</v>
      </c>
      <c r="X269" s="40"/>
      <c r="Y269" s="36"/>
      <c r="Z269" s="214" t="str">
        <f>IF(AC268-AC267=0,"0",IF(Z268&gt;AF268,1,IF(Z268=AF268,"0,5",0)))</f>
        <v>0</v>
      </c>
      <c r="AA269" s="214" t="str">
        <f>IF(AC268-AC267=0,"0",IF(AA268&gt;AG268,1,IF(AA268=AG268,"0,5",0)))</f>
        <v>0</v>
      </c>
      <c r="AB269" s="214" t="str">
        <f>IF(AC268-AC267=0,"0",IF(AB268&gt;AH268,1,IF(AB268=AH268,"0,5",0)))</f>
        <v>0</v>
      </c>
      <c r="AC269" s="214" t="str">
        <f>IF(AC268-AC267=0,"0",IF(AC268&gt;AI268,1,IF(AC268=AI268,"0,5",0)))</f>
        <v>0</v>
      </c>
      <c r="AD269" s="27"/>
      <c r="AE269" s="27"/>
      <c r="AF269" s="214" t="str">
        <f>IF(AI268-AI267=0,"0",IF(AF268&gt;Z268,1,IF(AF268=Z268,"0,5",0)))</f>
        <v>0</v>
      </c>
      <c r="AG269" s="214" t="str">
        <f>IF(AI268-AI267=0,"0",IF(AG268&gt;AA268,1,IF(AG268=AA268,"0,5",0)))</f>
        <v>0</v>
      </c>
      <c r="AH269" s="214" t="str">
        <f>IF(AI268-AI267=0,"0",IF(AH268&gt;AB268,1,IF(AH268=AB268,"0,5",0)))</f>
        <v>0</v>
      </c>
      <c r="AI269" s="214" t="str">
        <f>IF(AI268-AI267=0,"0",IF(AI268&gt;AC268,1,IF(AI268=AC268,"0,5",0)))</f>
        <v>0</v>
      </c>
      <c r="AJ269" s="40"/>
      <c r="AK269" s="36"/>
      <c r="AL269" s="214">
        <f>IF(AO268-AO267=0,"0",IF(AL268&gt;AR268,1,IF(AL268=AR268,"0,5",0)))</f>
        <v>1</v>
      </c>
      <c r="AM269" s="214">
        <f>IF(AO268-AO267=0,"0",IF(AM268&gt;AS268,1,IF(AM268=AS268,"0,5",0)))</f>
        <v>1</v>
      </c>
      <c r="AN269" s="214">
        <f>IF(AO268-AO267=0,"0",IF(AN268&gt;AT268,1,IF(AN268=AT268,"0,5",0)))</f>
        <v>0</v>
      </c>
      <c r="AO269" s="214">
        <f>IF(AO268-AO267=0,"0",IF(AO268&gt;AU268,1,IF(AO268=AU268,"0,5",0)))</f>
        <v>1</v>
      </c>
      <c r="AP269" s="27"/>
      <c r="AQ269" s="27"/>
      <c r="AR269" s="214">
        <f>IF(AU268-AU267=0,"0",IF(AR268&gt;AL268,1,IF(AR268=AL268,"0,5",0)))</f>
        <v>0</v>
      </c>
      <c r="AS269" s="214">
        <f>IF(AU268-AU267=0,"0",IF(AS268&gt;AM268,1,IF(AS268=AM268,"0,5",0)))</f>
        <v>0</v>
      </c>
      <c r="AT269" s="214">
        <f>IF(AU268-AU267=0,"0",IF(AT268&gt;AN268,1,IF(AT268=AN268,"0,5",0)))</f>
        <v>1</v>
      </c>
      <c r="AU269" s="214">
        <f>IF(AU268-AU267=0,"0",IF(AU268&gt;AO268,1,IF(AU268=AO268,"0,5",0)))</f>
        <v>0</v>
      </c>
      <c r="AV269" s="40"/>
      <c r="AW269" s="36"/>
      <c r="AX269" s="214">
        <f>IF(BA268-BA267=0,"0",IF(AX268&gt;BD268,1,IF(AX268=BD268,"0,5",0)))</f>
        <v>1</v>
      </c>
      <c r="AY269" s="214">
        <f>IF(BA268-BA267=0,"0",IF(AY268&gt;BE268,1,IF(AY268=BE268,"0,5",0)))</f>
        <v>0</v>
      </c>
      <c r="AZ269" s="214">
        <f>IF(BA268-BA267=0,"0",IF(AZ268&gt;BF268,1,IF(AZ268=BF268,"0,5",0)))</f>
        <v>1</v>
      </c>
      <c r="BA269" s="214">
        <f>IF(BA268-BA267=0,"0",IF(BA268&gt;BG268,1,IF(BA268=BG268,"0,5",0)))</f>
        <v>0</v>
      </c>
      <c r="BB269" s="27"/>
      <c r="BC269" s="27"/>
      <c r="BD269" s="214">
        <f>IF(BG268-BG267=0,"0",IF(BD268&gt;AX268,1,IF(BD268=AX268,"0,5",0)))</f>
        <v>0</v>
      </c>
      <c r="BE269" s="214">
        <f>IF(BG268-BG267=0,"0",IF(BE268&gt;AY268,1,IF(BE268=AY268,"0,5",0)))</f>
        <v>1</v>
      </c>
      <c r="BF269" s="214">
        <f>IF(BG268-BG267=0,"0",IF(BF268&gt;AZ268,1,IF(BF268=AZ268,"0,5",0)))</f>
        <v>0</v>
      </c>
      <c r="BG269" s="214">
        <f>IF(BG268-BG267=0,"0",IF(BG268&gt;BA268,1,IF(BG268=BA268,"0,5",0)))</f>
        <v>1</v>
      </c>
    </row>
    <row r="270" spans="1:59" s="25" customFormat="1" ht="21" thickBot="1">
      <c r="A270" s="15"/>
      <c r="B270" s="37"/>
      <c r="C270" s="37"/>
      <c r="D270" s="16" t="s">
        <v>10</v>
      </c>
      <c r="E270" s="46">
        <f>B269+C269+D269+E269</f>
        <v>3</v>
      </c>
      <c r="F270" s="37"/>
      <c r="G270" s="37"/>
      <c r="H270" s="37"/>
      <c r="I270" s="37"/>
      <c r="J270" s="16" t="s">
        <v>10</v>
      </c>
      <c r="K270" s="46">
        <f>H269+I269+J269+K269</f>
        <v>1</v>
      </c>
      <c r="L270" s="41"/>
      <c r="M270" s="15"/>
      <c r="N270" s="37"/>
      <c r="O270" s="37"/>
      <c r="P270" s="16" t="s">
        <v>10</v>
      </c>
      <c r="Q270" s="46">
        <f>N269+O269+P269+Q269</f>
        <v>1</v>
      </c>
      <c r="R270" s="37"/>
      <c r="S270" s="37"/>
      <c r="T270" s="37"/>
      <c r="U270" s="37"/>
      <c r="V270" s="16" t="s">
        <v>10</v>
      </c>
      <c r="W270" s="46">
        <f>T269+U269+V269+W269</f>
        <v>3</v>
      </c>
      <c r="X270" s="41"/>
      <c r="Y270" s="15"/>
      <c r="Z270" s="37"/>
      <c r="AA270" s="37"/>
      <c r="AB270" s="16" t="s">
        <v>10</v>
      </c>
      <c r="AC270" s="46">
        <f>Z269+AA269+AB269+AC269</f>
        <v>0</v>
      </c>
      <c r="AD270" s="37"/>
      <c r="AE270" s="37"/>
      <c r="AF270" s="37"/>
      <c r="AG270" s="37"/>
      <c r="AH270" s="16" t="s">
        <v>10</v>
      </c>
      <c r="AI270" s="46">
        <f>AF269+AG269+AH269+AI269</f>
        <v>0</v>
      </c>
      <c r="AJ270" s="41"/>
      <c r="AK270" s="15"/>
      <c r="AL270" s="37"/>
      <c r="AM270" s="37"/>
      <c r="AN270" s="16" t="s">
        <v>10</v>
      </c>
      <c r="AO270" s="46">
        <f>AL269+AM269+AN269+AO269</f>
        <v>3</v>
      </c>
      <c r="AP270" s="37"/>
      <c r="AQ270" s="37"/>
      <c r="AR270" s="37"/>
      <c r="AS270" s="37"/>
      <c r="AT270" s="16" t="s">
        <v>10</v>
      </c>
      <c r="AU270" s="46">
        <f>SUM(AR269:AU269)</f>
        <v>1</v>
      </c>
      <c r="AV270" s="41"/>
      <c r="AW270" s="15"/>
      <c r="AX270" s="37"/>
      <c r="AY270" s="37"/>
      <c r="AZ270" s="16" t="s">
        <v>10</v>
      </c>
      <c r="BA270" s="46">
        <f>AX269+AY269+AZ269+BA269</f>
        <v>2</v>
      </c>
      <c r="BB270" s="37"/>
      <c r="BC270" s="37"/>
      <c r="BD270" s="37"/>
      <c r="BE270" s="37"/>
      <c r="BF270" s="16" t="s">
        <v>10</v>
      </c>
      <c r="BG270" s="46">
        <f>BD269+BE269+BF269+BG269</f>
        <v>2</v>
      </c>
    </row>
    <row r="271" spans="1:59" s="25" customFormat="1" ht="16" thickBot="1">
      <c r="D271" s="44" t="s">
        <v>268</v>
      </c>
      <c r="E271" s="44" t="str">
        <f>IF(E268-E267=0,"IS",IF(E270&gt;K270,"S",IF(E270&lt;K270,"T",IF(E270=K270,"U","0"))))</f>
        <v>S</v>
      </c>
      <c r="J271" s="44" t="s">
        <v>268</v>
      </c>
      <c r="K271" s="44" t="str">
        <f>IF(K268-K267=0,"IS",IF(K270&gt;E270,"S",IF(K270&lt;E270,"T",IF(K270=E270,"U","0"))))</f>
        <v>T</v>
      </c>
      <c r="P271" s="44" t="s">
        <v>268</v>
      </c>
      <c r="Q271" s="44" t="str">
        <f>IF(Q268-Q267=0,"IS",IF(Q270&gt;W270,"S",IF(Q270&lt;W270,"T",IF(Q270=W270,"U","0"))))</f>
        <v>T</v>
      </c>
      <c r="V271" s="44" t="s">
        <v>268</v>
      </c>
      <c r="W271" s="44" t="str">
        <f>IF(W268-W267=0,"IS",IF(W270&gt;Q270,"S",IF(W270&lt;Q270,"T",IF(W270=Q270,"U","0"))))</f>
        <v>S</v>
      </c>
      <c r="AB271" s="44" t="s">
        <v>268</v>
      </c>
      <c r="AC271" s="44" t="str">
        <f>IF(AC268-AC267=0,"IS",IF(AC270&gt;AI270,"S",IF(AC270&lt;AI270,"T",IF(AC270=AI270,"U","0"))))</f>
        <v>IS</v>
      </c>
      <c r="AH271" s="44" t="s">
        <v>268</v>
      </c>
      <c r="AI271" s="44" t="str">
        <f>IF(AI268-AI267=0,"IS",IF(AI270&gt;AC270,"S",IF(AI270&lt;AC270,"T",IF(AI270=AC270,"U","0"))))</f>
        <v>IS</v>
      </c>
      <c r="AN271" s="44" t="s">
        <v>268</v>
      </c>
      <c r="AO271" s="44" t="str">
        <f>IF(AO268-AO267=0,"IS",IF(AO270&gt;AU270,"S",IF(AO270&lt;AU270,"T",IF(AO270=AU270,"U","0"))))</f>
        <v>S</v>
      </c>
      <c r="AT271" s="44" t="s">
        <v>268</v>
      </c>
      <c r="AU271" s="44" t="str">
        <f>IF(AU268-AU267=0,"IS",IF(AU270&gt;AO270,"S",IF(AU270&lt;AO270,"T",IF(AU270=AO270,"U","0"))))</f>
        <v>T</v>
      </c>
      <c r="AZ271" s="44" t="s">
        <v>268</v>
      </c>
      <c r="BA271" s="44" t="str">
        <f>IF(BA268-BA267=0,"IS",IF(BA270&gt;BG270,"S",IF(BA270&lt;BG270,"T",IF(BA270=BG270,"U","0"))))</f>
        <v>U</v>
      </c>
      <c r="BF271" s="44" t="s">
        <v>268</v>
      </c>
      <c r="BG271" s="44" t="str">
        <f>IF(BG268-BG267=0,"IS",IF(BG270&gt;BA270,"S",IF(BG270&lt;BA270,"T",IF(BG270=BA270,"U","0"))))</f>
        <v>U</v>
      </c>
    </row>
    <row r="272" spans="1:59" ht="16" thickBot="1"/>
    <row r="273" spans="1:59" ht="27" thickBot="1">
      <c r="A273" s="38" t="s">
        <v>170</v>
      </c>
      <c r="B273" s="39"/>
      <c r="C273" s="39"/>
      <c r="D273" s="39"/>
      <c r="E273" s="39"/>
      <c r="F273" s="39"/>
      <c r="G273" s="39"/>
      <c r="H273" s="39"/>
      <c r="I273" s="39"/>
      <c r="J273" s="39"/>
      <c r="K273" s="39"/>
      <c r="L273" s="39"/>
      <c r="M273" s="39"/>
      <c r="N273" s="39"/>
      <c r="O273" s="39"/>
      <c r="P273" s="39"/>
      <c r="Q273" s="39"/>
      <c r="R273" s="39"/>
      <c r="S273" s="39"/>
      <c r="T273" s="39"/>
      <c r="U273" s="39"/>
      <c r="V273" s="39"/>
      <c r="W273" s="39"/>
      <c r="X273" s="39"/>
      <c r="Y273" s="39"/>
      <c r="Z273" s="39"/>
      <c r="AA273" s="39"/>
      <c r="AB273" s="39"/>
      <c r="AC273" s="39"/>
      <c r="AD273" s="39"/>
      <c r="AE273" s="39"/>
      <c r="AF273" s="39"/>
      <c r="AG273" s="39"/>
      <c r="AH273" s="39"/>
      <c r="AI273" s="39"/>
      <c r="AJ273" s="39"/>
      <c r="AK273" s="39"/>
      <c r="AL273" s="39"/>
      <c r="AM273" s="39"/>
      <c r="AN273" s="39"/>
      <c r="AO273" s="39"/>
      <c r="AP273" s="39"/>
      <c r="AQ273" s="39"/>
      <c r="AR273" s="39"/>
      <c r="AS273" s="39"/>
      <c r="AT273" s="39"/>
      <c r="AU273" s="39"/>
      <c r="AV273" s="39"/>
      <c r="AW273" s="39"/>
      <c r="AX273" s="39"/>
      <c r="AY273" s="39"/>
      <c r="AZ273" s="39"/>
      <c r="BA273" s="39"/>
      <c r="BB273" s="39"/>
      <c r="BC273" s="39"/>
      <c r="BD273" s="39"/>
      <c r="BE273" s="39"/>
      <c r="BF273" s="39"/>
      <c r="BG273" s="42"/>
    </row>
    <row r="274" spans="1:59" ht="21">
      <c r="A274" s="24" t="s">
        <v>171</v>
      </c>
      <c r="B274" s="31"/>
      <c r="C274" s="31"/>
      <c r="D274" s="31"/>
      <c r="E274" s="31"/>
      <c r="F274" s="31"/>
      <c r="G274" s="31"/>
      <c r="H274" s="31"/>
      <c r="I274" s="31"/>
      <c r="J274" s="31"/>
      <c r="K274" s="32"/>
      <c r="L274" s="40"/>
      <c r="M274" s="24" t="s">
        <v>172</v>
      </c>
      <c r="N274" s="31"/>
      <c r="O274" s="31"/>
      <c r="P274" s="31"/>
      <c r="Q274" s="31"/>
      <c r="R274" s="31"/>
      <c r="S274" s="31"/>
      <c r="T274" s="31"/>
      <c r="U274" s="31"/>
      <c r="V274" s="31"/>
      <c r="W274" s="32"/>
      <c r="X274" s="40"/>
      <c r="Y274" s="24" t="s">
        <v>173</v>
      </c>
      <c r="Z274" s="31"/>
      <c r="AA274" s="31"/>
      <c r="AB274" s="31"/>
      <c r="AC274" s="31"/>
      <c r="AD274" s="31"/>
      <c r="AE274" s="31"/>
      <c r="AF274" s="31"/>
      <c r="AG274" s="31"/>
      <c r="AH274" s="31"/>
      <c r="AI274" s="32"/>
      <c r="AJ274" s="40"/>
      <c r="AK274" s="24" t="s">
        <v>174</v>
      </c>
      <c r="AL274" s="31"/>
      <c r="AM274" s="31"/>
      <c r="AN274" s="31"/>
      <c r="AO274" s="31"/>
      <c r="AP274" s="31"/>
      <c r="AQ274" s="31"/>
      <c r="AR274" s="31"/>
      <c r="AS274" s="31"/>
      <c r="AT274" s="31"/>
      <c r="AU274" s="32"/>
      <c r="AV274" s="40"/>
      <c r="AW274" s="24" t="s">
        <v>175</v>
      </c>
      <c r="AX274" s="31"/>
      <c r="AY274" s="31"/>
      <c r="AZ274" s="31"/>
      <c r="BA274" s="31"/>
      <c r="BB274" s="31"/>
      <c r="BC274" s="31"/>
      <c r="BD274" s="31"/>
      <c r="BE274" s="31"/>
      <c r="BF274" s="31"/>
      <c r="BG274" s="32"/>
    </row>
    <row r="275" spans="1:59" ht="18">
      <c r="A275" s="33" t="s">
        <v>2</v>
      </c>
      <c r="B275" s="386" t="s">
        <v>32</v>
      </c>
      <c r="C275" s="386"/>
      <c r="D275" s="27"/>
      <c r="E275" s="27"/>
      <c r="F275" s="27"/>
      <c r="G275" s="34" t="s">
        <v>13</v>
      </c>
      <c r="H275" s="386" t="s">
        <v>11</v>
      </c>
      <c r="I275" s="386"/>
      <c r="J275" s="27"/>
      <c r="K275" s="35"/>
      <c r="L275" s="40"/>
      <c r="M275" s="33" t="s">
        <v>2</v>
      </c>
      <c r="N275" s="386" t="s">
        <v>31</v>
      </c>
      <c r="O275" s="386"/>
      <c r="P275" s="27"/>
      <c r="Q275" s="27"/>
      <c r="R275" s="27"/>
      <c r="S275" s="34" t="s">
        <v>13</v>
      </c>
      <c r="T275" s="386" t="s">
        <v>12</v>
      </c>
      <c r="U275" s="386"/>
      <c r="V275" s="27"/>
      <c r="W275" s="35"/>
      <c r="X275" s="40"/>
      <c r="Y275" s="33" t="s">
        <v>2</v>
      </c>
      <c r="Z275" s="386" t="s">
        <v>30</v>
      </c>
      <c r="AA275" s="386"/>
      <c r="AB275" s="27"/>
      <c r="AC275" s="27"/>
      <c r="AD275" s="27"/>
      <c r="AE275" s="34" t="s">
        <v>13</v>
      </c>
      <c r="AF275" s="386" t="s">
        <v>27</v>
      </c>
      <c r="AG275" s="386"/>
      <c r="AH275" s="27"/>
      <c r="AI275" s="35"/>
      <c r="AJ275" s="40"/>
      <c r="AK275" s="33" t="s">
        <v>2</v>
      </c>
      <c r="AL275" s="386" t="s">
        <v>64</v>
      </c>
      <c r="AM275" s="386"/>
      <c r="AN275" s="27"/>
      <c r="AO275" s="27"/>
      <c r="AP275" s="27"/>
      <c r="AQ275" s="34" t="s">
        <v>13</v>
      </c>
      <c r="AR275" s="386" t="s">
        <v>147</v>
      </c>
      <c r="AS275" s="386"/>
      <c r="AT275" s="27"/>
      <c r="AU275" s="35"/>
      <c r="AV275" s="40"/>
      <c r="AW275" s="33" t="s">
        <v>2</v>
      </c>
      <c r="AX275" s="386" t="s">
        <v>29</v>
      </c>
      <c r="AY275" s="386"/>
      <c r="AZ275" s="27"/>
      <c r="BA275" s="27"/>
      <c r="BB275" s="27"/>
      <c r="BC275" s="34" t="s">
        <v>13</v>
      </c>
      <c r="BD275" s="386" t="s">
        <v>26</v>
      </c>
      <c r="BE275" s="386"/>
      <c r="BF275" s="27"/>
      <c r="BG275" s="35"/>
    </row>
    <row r="276" spans="1:59" ht="16" thickBot="1">
      <c r="A276" s="36"/>
      <c r="B276" s="27"/>
      <c r="C276" s="27"/>
      <c r="D276" s="27"/>
      <c r="E276" s="27"/>
      <c r="F276" s="27"/>
      <c r="G276" s="27"/>
      <c r="H276" s="27"/>
      <c r="I276" s="27"/>
      <c r="J276" s="27"/>
      <c r="K276" s="35"/>
      <c r="L276" s="40"/>
      <c r="M276" s="36"/>
      <c r="N276" s="27"/>
      <c r="O276" s="27"/>
      <c r="P276" s="27"/>
      <c r="Q276" s="27"/>
      <c r="R276" s="27"/>
      <c r="S276" s="27"/>
      <c r="T276" s="27"/>
      <c r="U276" s="27"/>
      <c r="V276" s="27"/>
      <c r="W276" s="35"/>
      <c r="X276" s="40"/>
      <c r="Y276" s="36"/>
      <c r="Z276" s="27"/>
      <c r="AA276" s="27"/>
      <c r="AB276" s="27"/>
      <c r="AC276" s="27"/>
      <c r="AD276" s="27"/>
      <c r="AE276" s="27"/>
      <c r="AF276" s="27"/>
      <c r="AG276" s="27"/>
      <c r="AH276" s="27"/>
      <c r="AI276" s="35"/>
      <c r="AJ276" s="40"/>
      <c r="AK276" s="36"/>
      <c r="AL276" s="27"/>
      <c r="AM276" s="27"/>
      <c r="AN276" s="27"/>
      <c r="AO276" s="27"/>
      <c r="AP276" s="27"/>
      <c r="AQ276" s="27"/>
      <c r="AR276" s="27"/>
      <c r="AS276" s="27"/>
      <c r="AT276" s="27"/>
      <c r="AU276" s="35"/>
      <c r="AV276" s="40"/>
      <c r="AW276" s="36"/>
      <c r="AX276" s="27"/>
      <c r="AY276" s="27"/>
      <c r="AZ276" s="27"/>
      <c r="BA276" s="27"/>
      <c r="BB276" s="27"/>
      <c r="BC276" s="27"/>
      <c r="BD276" s="27"/>
      <c r="BE276" s="27"/>
      <c r="BF276" s="27"/>
      <c r="BG276" s="35"/>
    </row>
    <row r="277" spans="1:59" ht="16" thickBot="1">
      <c r="A277" s="3" t="s">
        <v>3</v>
      </c>
      <c r="B277" s="4" t="s">
        <v>4</v>
      </c>
      <c r="C277" s="17" t="s">
        <v>5</v>
      </c>
      <c r="D277" s="17" t="s">
        <v>6</v>
      </c>
      <c r="E277" s="4" t="s">
        <v>7</v>
      </c>
      <c r="F277" s="27"/>
      <c r="G277" s="3" t="s">
        <v>3</v>
      </c>
      <c r="H277" s="4" t="s">
        <v>4</v>
      </c>
      <c r="I277" s="17" t="s">
        <v>5</v>
      </c>
      <c r="J277" s="17" t="s">
        <v>6</v>
      </c>
      <c r="K277" s="4" t="s">
        <v>7</v>
      </c>
      <c r="L277" s="40"/>
      <c r="M277" s="3" t="s">
        <v>3</v>
      </c>
      <c r="N277" s="4" t="s">
        <v>4</v>
      </c>
      <c r="O277" s="17" t="s">
        <v>5</v>
      </c>
      <c r="P277" s="17" t="s">
        <v>6</v>
      </c>
      <c r="Q277" s="4" t="s">
        <v>7</v>
      </c>
      <c r="R277" s="27"/>
      <c r="S277" s="3" t="s">
        <v>3</v>
      </c>
      <c r="T277" s="4" t="s">
        <v>4</v>
      </c>
      <c r="U277" s="17" t="s">
        <v>5</v>
      </c>
      <c r="V277" s="17" t="s">
        <v>6</v>
      </c>
      <c r="W277" s="4" t="s">
        <v>7</v>
      </c>
      <c r="X277" s="40"/>
      <c r="Y277" s="3" t="s">
        <v>3</v>
      </c>
      <c r="Z277" s="4" t="s">
        <v>4</v>
      </c>
      <c r="AA277" s="17" t="s">
        <v>5</v>
      </c>
      <c r="AB277" s="17" t="s">
        <v>6</v>
      </c>
      <c r="AC277" s="4" t="s">
        <v>7</v>
      </c>
      <c r="AD277" s="27"/>
      <c r="AE277" s="3" t="s">
        <v>3</v>
      </c>
      <c r="AF277" s="4" t="s">
        <v>4</v>
      </c>
      <c r="AG277" s="17" t="s">
        <v>5</v>
      </c>
      <c r="AH277" s="17" t="s">
        <v>6</v>
      </c>
      <c r="AI277" s="4" t="s">
        <v>7</v>
      </c>
      <c r="AJ277" s="40"/>
      <c r="AK277" s="3" t="s">
        <v>3</v>
      </c>
      <c r="AL277" s="4" t="s">
        <v>4</v>
      </c>
      <c r="AM277" s="17" t="s">
        <v>5</v>
      </c>
      <c r="AN277" s="17" t="s">
        <v>6</v>
      </c>
      <c r="AO277" s="4" t="s">
        <v>7</v>
      </c>
      <c r="AP277" s="27"/>
      <c r="AQ277" s="3" t="s">
        <v>3</v>
      </c>
      <c r="AR277" s="4" t="s">
        <v>4</v>
      </c>
      <c r="AS277" s="17" t="s">
        <v>5</v>
      </c>
      <c r="AT277" s="17" t="s">
        <v>6</v>
      </c>
      <c r="AU277" s="4" t="s">
        <v>7</v>
      </c>
      <c r="AV277" s="40"/>
      <c r="AW277" s="3" t="s">
        <v>3</v>
      </c>
      <c r="AX277" s="4" t="s">
        <v>4</v>
      </c>
      <c r="AY277" s="17" t="s">
        <v>5</v>
      </c>
      <c r="AZ277" s="17" t="s">
        <v>6</v>
      </c>
      <c r="BA277" s="4" t="s">
        <v>7</v>
      </c>
      <c r="BB277" s="27"/>
      <c r="BC277" s="3" t="s">
        <v>3</v>
      </c>
      <c r="BD277" s="4" t="s">
        <v>4</v>
      </c>
      <c r="BE277" s="17" t="s">
        <v>5</v>
      </c>
      <c r="BF277" s="17" t="s">
        <v>6</v>
      </c>
      <c r="BG277" s="4" t="s">
        <v>7</v>
      </c>
    </row>
    <row r="278" spans="1:59">
      <c r="A278" s="47" t="str">
        <f>IF(B275="Normo Slipestasjon",'Tellere og summer'!$A$3,IF(B275="Glamox",'Tellere og summer'!$A$13,IF(B275="Molde Kommune",'Tellere og summer'!$A$23,IF(B275="Rørlegger 1",'Tellere og summer'!$A$33,IF(B275="TietoEVRY",'Tellere og summer'!$A$43,IF(B275="Danielsen å i",'Tellere og summer'!$A$53,IF(B275="Panorama Turkeys",'Tellere og summer'!$A$63,IF(B275="Team Fuglset",'Tellere og summer'!$A$73,IF(B275="Istad Strikers",'Tellere og summer'!$A$83,IF(B275="Ytre Bowlinglag",'Tellere og summer'!$A$93,"NA"))))))))))</f>
        <v>Sten-Morten Kjørsvik</v>
      </c>
      <c r="B278" s="5">
        <v>167</v>
      </c>
      <c r="C278" s="18">
        <v>167</v>
      </c>
      <c r="D278" s="5">
        <v>169</v>
      </c>
      <c r="E278" s="7">
        <f>SUM(B278:D278)</f>
        <v>503</v>
      </c>
      <c r="F278" s="27"/>
      <c r="G278" s="47" t="str">
        <f>IF(H275="Normo Slipestasjon",'Tellere og summer'!$A$3,IF(H275="Glamox",'Tellere og summer'!$A$13,IF(H275="Molde Kommune",'Tellere og summer'!$A$23,IF(H275="Rørlegger 1",'Tellere og summer'!$A$33,IF(H275="TietoEVRY",'Tellere og summer'!$A$43,IF(H275="Danielsen å i",'Tellere og summer'!$A$53,IF(H275="Panorama Turkeys",'Tellere og summer'!$A$63,IF(H275="Team Fuglset",'Tellere og summer'!$A$73,IF(H275="Istad Strikers",'Tellere og summer'!$A$83,IF(H275="Ytre Bowlinglag",'Tellere og summer'!$A$93,"NA"))))))))))</f>
        <v>Asbjørn Toft</v>
      </c>
      <c r="H278" s="5">
        <v>133</v>
      </c>
      <c r="I278" s="18">
        <v>176</v>
      </c>
      <c r="J278" s="6">
        <v>160</v>
      </c>
      <c r="K278" s="5">
        <f>SUM(H278:J278)</f>
        <v>469</v>
      </c>
      <c r="L278" s="40"/>
      <c r="M278" s="47" t="str">
        <f>IF(N275="Normo Slipestasjon",'Tellere og summer'!$A$3,IF(N275="Glamox",'Tellere og summer'!$A$13,IF(N275="Molde Kommune",'Tellere og summer'!$A$23,IF(N275="Rørlegger 1",'Tellere og summer'!$A$33,IF(N275="TietoEVRY",'Tellere og summer'!$A$43,IF(N275="Danielsen å i",'Tellere og summer'!$A$53,IF(N275="Panorama Turkeys",'Tellere og summer'!$A$63,IF(N275="Team Fuglset",'Tellere og summer'!$A$73,IF(N275="Istad Strikers",'Tellere og summer'!$A$83,IF(N275="Ytre Bowlinglag",'Tellere og summer'!$A$93,"NA"))))))))))</f>
        <v>Amund Vaagen</v>
      </c>
      <c r="N278" s="5"/>
      <c r="O278" s="18"/>
      <c r="P278" s="5"/>
      <c r="Q278" s="7">
        <f>SUM(N278:P278)</f>
        <v>0</v>
      </c>
      <c r="R278" s="27"/>
      <c r="S278" s="47" t="str">
        <f>IF(T275="Normo Slipestasjon",'Tellere og summer'!$A$3,IF(T275="Glamox",'Tellere og summer'!$A$13,IF(T275="Molde Kommune",'Tellere og summer'!$A$23,IF(T275="Rørlegger 1",'Tellere og summer'!$A$33,IF(T275="TietoEVRY",'Tellere og summer'!$A$43,IF(T275="Danielsen å i",'Tellere og summer'!$A$53,IF(T275="Panorama Turkeys",'Tellere og summer'!$A$63,IF(T275="Team Fuglset",'Tellere og summer'!$A$73,IF(T275="Istad Strikers",'Tellere og summer'!$A$83,IF(T275="Ytre Bowlinglag",'Tellere og summer'!$A$93,"NA"))))))))))</f>
        <v>Paul Boyle</v>
      </c>
      <c r="T278" s="5">
        <v>169</v>
      </c>
      <c r="U278" s="18">
        <v>169</v>
      </c>
      <c r="V278" s="5">
        <v>198</v>
      </c>
      <c r="W278" s="7">
        <f>SUM(T278:V278)</f>
        <v>536</v>
      </c>
      <c r="X278" s="40"/>
      <c r="Y278" s="47" t="str">
        <f>IF(Z275="Normo Slipestasjon",'Tellere og summer'!$A$3,IF(Z275="Glamox",'Tellere og summer'!$A$13,IF(Z275="Molde Kommune",'Tellere og summer'!$A$23,IF(Z275="Rørlegger 1",'Tellere og summer'!$A$33,IF(Z275="TietoEVRY",'Tellere og summer'!$A$43,IF(Z275="Danielsen å i",'Tellere og summer'!$A$53,IF(Z275="Panorama Turkeys",'Tellere og summer'!$A$63,IF(Z275="Team Fuglset",'Tellere og summer'!$A$73,IF(Z275="Istad Strikers",'Tellere og summer'!$A$83,IF(Z275="Ytre Bowlinglag",'Tellere og summer'!$A$93,"NA"))))))))))</f>
        <v>Arne Ytterhaug</v>
      </c>
      <c r="Z278" s="5"/>
      <c r="AA278" s="18"/>
      <c r="AB278" s="5"/>
      <c r="AC278" s="7">
        <f>SUM(Z278:AB278)</f>
        <v>0</v>
      </c>
      <c r="AD278" s="27"/>
      <c r="AE278" s="47" t="str">
        <f>IF(AF275="Normo Slipestasjon",'Tellere og summer'!$A$3,IF(AF275="Glamox",'Tellere og summer'!$A$13,IF(AF275="Molde Kommune",'Tellere og summer'!$A$23,IF(AF275="Rørlegger 1",'Tellere og summer'!$A$33,IF(AF275="TietoEVRY",'Tellere og summer'!$A$43,IF(AF275="Danielsen å i",'Tellere og summer'!$A$53,IF(AF275="Panorama Turkeys",'Tellere og summer'!$A$63,IF(AF275="Team Fuglset",'Tellere og summer'!$A$73,IF(AF275="Istad Strikers",'Tellere og summer'!$A$83,IF(AF275="Ytre Bowlinglag",'Tellere og summer'!$A$93,"NA"))))))))))</f>
        <v>Svein Erik Jenset</v>
      </c>
      <c r="AF278" s="5"/>
      <c r="AG278" s="18"/>
      <c r="AH278" s="5"/>
      <c r="AI278" s="7">
        <f>SUM(AF278:AH278)</f>
        <v>0</v>
      </c>
      <c r="AJ278" s="40"/>
      <c r="AK278" s="47" t="str">
        <f>IF(AL275="Normo Slipestasjon",'Tellere og summer'!$A$3,IF(AL275="Glamox",'Tellere og summer'!$A$13,IF(AL275="Molde Kommune",'Tellere og summer'!$A$23,IF(AL275="Rørlegger 1",'Tellere og summer'!$A$33,IF(AL275="TietoEVRY",'Tellere og summer'!$A$43,IF(AL275="Danielsen å i",'Tellere og summer'!$A$53,IF(AL275="Panorama Turkeys",'Tellere og summer'!$A$63,IF(AL275="Team Fuglset",'Tellere og summer'!$A$73,IF(AL275="Istad Strikers",'Tellere og summer'!$A$83,IF(AL275="Ytre Bowlinglag",'Tellere og summer'!$A$93,"NA"))))))))))</f>
        <v>Kjell Thorsrudhagen</v>
      </c>
      <c r="AL278" s="5"/>
      <c r="AM278" s="18">
        <v>149</v>
      </c>
      <c r="AN278" s="5">
        <v>192</v>
      </c>
      <c r="AO278" s="7">
        <f>SUM(AL278:AN278)</f>
        <v>341</v>
      </c>
      <c r="AP278" s="27"/>
      <c r="AQ278" s="47" t="str">
        <f>IF(AR275="Normo Slipestasjon",'Tellere og summer'!$A$3,IF(AR275="Glamox",'Tellere og summer'!$A$13,IF(AR275="Molde Kommune",'Tellere og summer'!$A$23,IF(AR275="Rørlegger 1",'Tellere og summer'!$A$33,IF(AR275="TietoEVRY",'Tellere og summer'!$A$43,IF(AR275="Danielsen å i",'Tellere og summer'!$A$53,IF(AR275="Panorama Turkeys",'Tellere og summer'!$A$63,IF(AR275="Team Fuglset",'Tellere og summer'!$A$73,IF(AR275="Istad Strikers",'Tellere og summer'!$A$83,IF(AR275="Ytre Bowlinglag",'Tellere og summer'!$A$93,"NA"))))))))))</f>
        <v>Gerd Norunn Nygård</v>
      </c>
      <c r="AR278" s="5">
        <v>133</v>
      </c>
      <c r="AS278" s="18">
        <v>108</v>
      </c>
      <c r="AT278" s="5">
        <v>147</v>
      </c>
      <c r="AU278" s="7">
        <f>SUM(AR278:AT278)</f>
        <v>388</v>
      </c>
      <c r="AV278" s="40"/>
      <c r="AW278" s="47" t="str">
        <f>IF(AX275="Normo Slipestasjon",'Tellere og summer'!$A$3,IF(AX275="Glamox",'Tellere og summer'!$A$13,IF(AX275="Molde Kommune",'Tellere og summer'!$A$23,IF(AX275="Rørlegger 1",'Tellere og summer'!$A$33,IF(AX275="TietoEVRY",'Tellere og summer'!$A$43,IF(AX275="Danielsen å i",'Tellere og summer'!$A$53,IF(AX275="Panorama Turkeys",'Tellere og summer'!$A$63,IF(AX275="Team Fuglset",'Tellere og summer'!$A$73,IF(AX275="Istad Strikers",'Tellere og summer'!$A$83,IF(AX275="Ytre Bowlinglag",'Tellere og summer'!$A$93,"NA"))))))))))</f>
        <v>Martin Aarø</v>
      </c>
      <c r="AX278" s="5">
        <v>154</v>
      </c>
      <c r="AY278" s="18">
        <v>175</v>
      </c>
      <c r="AZ278" s="5">
        <v>254</v>
      </c>
      <c r="BA278" s="7">
        <f>SUM(AX278:AZ278)</f>
        <v>583</v>
      </c>
      <c r="BB278" s="27"/>
      <c r="BC278" s="47" t="str">
        <f>IF(BD275="Normo Slipestasjon",'Tellere og summer'!$A$3,IF(BD275="Glamox",'Tellere og summer'!$A$13,IF(BD275="Molde Kommune",'Tellere og summer'!$A$23,IF(BD275="Rørlegger 1",'Tellere og summer'!$A$33,IF(BD275="TietoEVRY",'Tellere og summer'!$A$43,IF(BD275="Danielsen å i",'Tellere og summer'!$A$53,IF(BD275="Panorama Turkeys",'Tellere og summer'!$A$63,IF(BD275="Team Fuglset",'Tellere og summer'!$A$73,IF(BD275="Istad Strikers",'Tellere og summer'!$A$83,IF(BD275="Ytre Bowlinglag",'Tellere og summer'!$A$93,"NA"))))))))))</f>
        <v>Arnfinn Lange</v>
      </c>
      <c r="BD278" s="5">
        <v>138</v>
      </c>
      <c r="BE278" s="18">
        <v>109</v>
      </c>
      <c r="BF278" s="5">
        <v>119</v>
      </c>
      <c r="BG278" s="7">
        <f>SUM(BD278:BF278)</f>
        <v>366</v>
      </c>
    </row>
    <row r="279" spans="1:59">
      <c r="A279" s="47" t="str">
        <f>IF(B275="Normo Slipestasjon",'Tellere og summer'!$A$4,IF(B275="Glamox",'Tellere og summer'!$A$14,IF(B275="Molde Kommune",'Tellere og summer'!$A$24,IF(B275="Rørlegger 1",'Tellere og summer'!$A$34,IF(B275="TietoEVRY",'Tellere og summer'!$A$44,IF(B275="Danielsen å i",'Tellere og summer'!$A$54,IF(B275="Panorama Turkeys",'Tellere og summer'!$A$64,IF(B275="Team Fuglset",'Tellere og summer'!$A$74,IF(B275="Istad Strikers",'Tellere og summer'!$A$84,IF(B275="Ytre Bowlinglag",'Tellere og summer'!$A$94,"NA"))))))))))</f>
        <v>Lars Brian Taylor</v>
      </c>
      <c r="B279" s="8"/>
      <c r="C279" s="19"/>
      <c r="D279" s="8"/>
      <c r="E279" s="10">
        <f t="shared" ref="E279:E285" si="158">SUM(B279:D279)</f>
        <v>0</v>
      </c>
      <c r="F279" s="27"/>
      <c r="G279" s="47" t="str">
        <f>IF(H275="Normo Slipestasjon",'Tellere og summer'!$A$4,IF(H275="Glamox",'Tellere og summer'!$A$14,IF(H275="Molde Kommune",'Tellere og summer'!$A$24,IF(H275="Rørlegger 1",'Tellere og summer'!$A$34,IF(H275="TietoEVRY",'Tellere og summer'!$A$44,IF(H275="Danielsen å i",'Tellere og summer'!$A$54,IF(H275="Panorama Turkeys",'Tellere og summer'!$A$64,IF(H275="Team Fuglset",'Tellere og summer'!$A$74,IF(H275="Istad Strikers",'Tellere og summer'!$A$84,IF(H275="Ytre Bowlinglag",'Tellere og summer'!$A$94,"NA"))))))))))</f>
        <v>Tormod Kleppe</v>
      </c>
      <c r="H279" s="8">
        <v>101</v>
      </c>
      <c r="I279" s="19">
        <v>106</v>
      </c>
      <c r="J279" s="9">
        <v>83</v>
      </c>
      <c r="K279" s="8">
        <f t="shared" ref="K279:K284" si="159">SUM(H279:J279)</f>
        <v>290</v>
      </c>
      <c r="L279" s="40"/>
      <c r="M279" s="47" t="str">
        <f>IF(N275="Normo Slipestasjon",'Tellere og summer'!$A$4,IF(N275="Glamox",'Tellere og summer'!$A$14,IF(N275="Molde Kommune",'Tellere og summer'!$A$24,IF(N275="Rørlegger 1",'Tellere og summer'!$A$34,IF(N275="TietoEVRY",'Tellere og summer'!$A$44,IF(N275="Danielsen å i",'Tellere og summer'!$A$54,IF(N275="Panorama Turkeys",'Tellere og summer'!$A$64,IF(N275="Team Fuglset",'Tellere og summer'!$A$74,IF(N275="Istad Strikers",'Tellere og summer'!$A$84,IF(N275="Ytre Bowlinglag",'Tellere og summer'!$A$94,"NA"))))))))))</f>
        <v>Halvor Vaagen</v>
      </c>
      <c r="N279" s="8">
        <v>142</v>
      </c>
      <c r="O279" s="19">
        <v>183</v>
      </c>
      <c r="P279" s="8">
        <v>149</v>
      </c>
      <c r="Q279" s="10">
        <f t="shared" ref="Q279:Q285" si="160">SUM(N279:P279)</f>
        <v>474</v>
      </c>
      <c r="R279" s="27"/>
      <c r="S279" s="47" t="str">
        <f>IF(T275="Normo Slipestasjon",'Tellere og summer'!$A$4,IF(T275="Glamox",'Tellere og summer'!$A$14,IF(T275="Molde Kommune",'Tellere og summer'!$A$24,IF(T275="Rørlegger 1",'Tellere og summer'!$A$34,IF(T275="TietoEVRY",'Tellere og summer'!$A$44,IF(T275="Danielsen å i",'Tellere og summer'!$A$54,IF(T275="Panorama Turkeys",'Tellere og summer'!$A$64,IF(T275="Team Fuglset",'Tellere og summer'!$A$74,IF(T275="Istad Strikers",'Tellere og summer'!$A$84,IF(T275="Ytre Bowlinglag",'Tellere og summer'!$A$94,"NA"))))))))))</f>
        <v>Rikard Nerland</v>
      </c>
      <c r="T279" s="8">
        <v>186</v>
      </c>
      <c r="U279" s="19">
        <v>240</v>
      </c>
      <c r="V279" s="8">
        <v>199</v>
      </c>
      <c r="W279" s="10">
        <f t="shared" ref="W279:W285" si="161">SUM(T279:V279)</f>
        <v>625</v>
      </c>
      <c r="X279" s="40"/>
      <c r="Y279" s="47" t="str">
        <f>IF(Z275="Normo Slipestasjon",'Tellere og summer'!$A$4,IF(Z275="Glamox",'Tellere og summer'!$A$14,IF(Z275="Molde Kommune",'Tellere og summer'!$A$24,IF(Z275="Rørlegger 1",'Tellere og summer'!$A$34,IF(Z275="TietoEVRY",'Tellere og summer'!$A$44,IF(Z275="Danielsen å i",'Tellere og summer'!$A$54,IF(Z275="Panorama Turkeys",'Tellere og summer'!$A$64,IF(Z275="Team Fuglset",'Tellere og summer'!$A$74,IF(Z275="Istad Strikers",'Tellere og summer'!$A$84,IF(Z275="Ytre Bowlinglag",'Tellere og summer'!$A$94,"NA"))))))))))</f>
        <v>Magne Farstadvoll</v>
      </c>
      <c r="Z279" s="8"/>
      <c r="AA279" s="19"/>
      <c r="AB279" s="8"/>
      <c r="AC279" s="10">
        <f t="shared" ref="AC279:AC285" si="162">SUM(Z279:AB279)</f>
        <v>0</v>
      </c>
      <c r="AD279" s="27"/>
      <c r="AE279" s="47" t="str">
        <f>IF(AF275="Normo Slipestasjon",'Tellere og summer'!$A$4,IF(AF275="Glamox",'Tellere og summer'!$A$14,IF(AF275="Molde Kommune",'Tellere og summer'!$A$24,IF(AF275="Rørlegger 1",'Tellere og summer'!$A$34,IF(AF275="TietoEVRY",'Tellere og summer'!$A$44,IF(AF275="Danielsen å i",'Tellere og summer'!$A$54,IF(AF275="Panorama Turkeys",'Tellere og summer'!$A$64,IF(AF275="Team Fuglset",'Tellere og summer'!$A$74,IF(AF275="Istad Strikers",'Tellere og summer'!$A$84,IF(AF275="Ytre Bowlinglag",'Tellere og summer'!$A$94,"NA"))))))))))</f>
        <v>Øystein Lervik</v>
      </c>
      <c r="AF279" s="8"/>
      <c r="AG279" s="19"/>
      <c r="AH279" s="8"/>
      <c r="AI279" s="10">
        <f t="shared" ref="AI279:AI285" si="163">SUM(AF279:AH279)</f>
        <v>0</v>
      </c>
      <c r="AJ279" s="40"/>
      <c r="AK279" s="47" t="str">
        <f>IF(AL275="Normo Slipestasjon",'Tellere og summer'!$A$4,IF(AL275="Glamox",'Tellere og summer'!$A$14,IF(AL275="Molde Kommune",'Tellere og summer'!$A$24,IF(AL275="Rørlegger 1",'Tellere og summer'!$A$34,IF(AL275="TietoEVRY",'Tellere og summer'!$A$44,IF(AL275="Danielsen å i",'Tellere og summer'!$A$54,IF(AL275="Panorama Turkeys",'Tellere og summer'!$A$64,IF(AL275="Team Fuglset",'Tellere og summer'!$A$74,IF(AL275="Istad Strikers",'Tellere og summer'!$A$84,IF(AL275="Ytre Bowlinglag",'Tellere og summer'!$A$94,"NA"))))))))))</f>
        <v>Alhild Danielsen</v>
      </c>
      <c r="AL279" s="8">
        <v>161</v>
      </c>
      <c r="AM279" s="19"/>
      <c r="AN279" s="8">
        <v>168</v>
      </c>
      <c r="AO279" s="10">
        <f t="shared" ref="AO279:AO285" si="164">SUM(AL279:AN279)</f>
        <v>329</v>
      </c>
      <c r="AP279" s="27"/>
      <c r="AQ279" s="47" t="str">
        <f>IF(AR275="Normo Slipestasjon",'Tellere og summer'!$A$4,IF(AR275="Glamox",'Tellere og summer'!$A$14,IF(AR275="Molde Kommune",'Tellere og summer'!$A$24,IF(AR275="Rørlegger 1",'Tellere og summer'!$A$34,IF(AR275="TietoEVRY",'Tellere og summer'!$A$44,IF(AR275="Danielsen å i",'Tellere og summer'!$A$54,IF(AR275="Panorama Turkeys",'Tellere og summer'!$A$64,IF(AR275="Team Fuglset",'Tellere og summer'!$A$74,IF(AR275="Istad Strikers",'Tellere og summer'!$A$84,IF(AR275="Ytre Bowlinglag",'Tellere og summer'!$A$94,"NA"))))))))))</f>
        <v>Ole Østigård</v>
      </c>
      <c r="AR279" s="8"/>
      <c r="AS279" s="19"/>
      <c r="AT279" s="8"/>
      <c r="AU279" s="10">
        <f t="shared" ref="AU279:AU285" si="165">SUM(AR279:AT279)</f>
        <v>0</v>
      </c>
      <c r="AV279" s="40"/>
      <c r="AW279" s="47" t="str">
        <f>IF(AX275="Normo Slipestasjon",'Tellere og summer'!$A$4,IF(AX275="Glamox",'Tellere og summer'!$A$14,IF(AX275="Molde Kommune",'Tellere og summer'!$A$24,IF(AX275="Rørlegger 1",'Tellere og summer'!$A$34,IF(AX275="TietoEVRY",'Tellere og summer'!$A$44,IF(AX275="Danielsen å i",'Tellere og summer'!$A$54,IF(AX275="Panorama Turkeys",'Tellere og summer'!$A$64,IF(AX275="Team Fuglset",'Tellere og summer'!$A$74,IF(AX275="Istad Strikers",'Tellere og summer'!$A$84,IF(AX275="Ytre Bowlinglag",'Tellere og summer'!$A$94,"NA"))))))))))</f>
        <v>Jamie Sagstuen</v>
      </c>
      <c r="AX279" s="8"/>
      <c r="AY279" s="19"/>
      <c r="AZ279" s="8"/>
      <c r="BA279" s="10">
        <f t="shared" ref="BA279:BA285" si="166">SUM(AX279:AZ279)</f>
        <v>0</v>
      </c>
      <c r="BB279" s="27"/>
      <c r="BC279" s="47" t="str">
        <f>IF(BD275="Normo Slipestasjon",'Tellere og summer'!$A$4,IF(BD275="Glamox",'Tellere og summer'!$A$14,IF(BD275="Molde Kommune",'Tellere og summer'!$A$24,IF(BD275="Rørlegger 1",'Tellere og summer'!$A$34,IF(BD275="TietoEVRY",'Tellere og summer'!$A$44,IF(BD275="Danielsen å i",'Tellere og summer'!$A$54,IF(BD275="Panorama Turkeys",'Tellere og summer'!$A$64,IF(BD275="Team Fuglset",'Tellere og summer'!$A$74,IF(BD275="Istad Strikers",'Tellere og summer'!$A$84,IF(BD275="Ytre Bowlinglag",'Tellere og summer'!$A$94,"NA"))))))))))</f>
        <v>Billy Williams</v>
      </c>
      <c r="BD279" s="8"/>
      <c r="BE279" s="19"/>
      <c r="BF279" s="8"/>
      <c r="BG279" s="10">
        <f t="shared" ref="BG279:BG285" si="167">SUM(BD279:BF279)</f>
        <v>0</v>
      </c>
    </row>
    <row r="280" spans="1:59">
      <c r="A280" s="47" t="str">
        <f>IF(B275="Normo Slipestasjon",'Tellere og summer'!$A$5,IF(B275="Glamox",'Tellere og summer'!$A$15,IF(B275="Molde Kommune",'Tellere og summer'!$A$25,IF(B275="Rørlegger 1",'Tellere og summer'!$A$35,IF(B275="TietoEVRY",'Tellere og summer'!$A$45,IF(B275="Danielsen å i",'Tellere og summer'!$A$55,IF(B275="Panorama Turkeys",'Tellere og summer'!$A$65,IF(B275="Team Fuglset",'Tellere og summer'!$A$75,IF(B275="Istad Strikers",'Tellere og summer'!$A$85,IF(B275="Ytre Bowlinglag",'Tellere og summer'!$A$95,"NA"))))))))))</f>
        <v>Ole Morten Aarø</v>
      </c>
      <c r="B280" s="8">
        <v>148</v>
      </c>
      <c r="C280" s="19">
        <v>145</v>
      </c>
      <c r="D280" s="8">
        <v>145</v>
      </c>
      <c r="E280" s="10">
        <f t="shared" si="158"/>
        <v>438</v>
      </c>
      <c r="F280" s="27"/>
      <c r="G280" s="47" t="str">
        <f>IF(H275="Normo Slipestasjon",'Tellere og summer'!$A$5,IF(H275="Glamox",'Tellere og summer'!$A$15,IF(H275="Molde Kommune",'Tellere og summer'!$A$25,IF(H275="Rørlegger 1",'Tellere og summer'!$A$35,IF(H275="TietoEVRY",'Tellere og summer'!$A$45,IF(H275="Danielsen å i",'Tellere og summer'!$A$55,IF(H275="Panorama Turkeys",'Tellere og summer'!$A$65,IF(H275="Team Fuglset",'Tellere og summer'!$A$75,IF(H275="Istad Strikers",'Tellere og summer'!$A$85,IF(H275="Ytre Bowlinglag",'Tellere og summer'!$A$95,"NA"))))))))))</f>
        <v>Tor Åge Langås</v>
      </c>
      <c r="H280" s="8">
        <v>124</v>
      </c>
      <c r="I280" s="19">
        <v>102</v>
      </c>
      <c r="J280" s="9">
        <v>135</v>
      </c>
      <c r="K280" s="8">
        <f t="shared" si="159"/>
        <v>361</v>
      </c>
      <c r="L280" s="40"/>
      <c r="M280" s="47" t="str">
        <f>IF(N275="Normo Slipestasjon",'Tellere og summer'!$A$5,IF(N275="Glamox",'Tellere og summer'!$A$15,IF(N275="Molde Kommune",'Tellere og summer'!$A$25,IF(N275="Rørlegger 1",'Tellere og summer'!$A$35,IF(N275="TietoEVRY",'Tellere og summer'!$A$45,IF(N275="Danielsen å i",'Tellere og summer'!$A$55,IF(N275="Panorama Turkeys",'Tellere og summer'!$A$65,IF(N275="Team Fuglset",'Tellere og summer'!$A$75,IF(N275="Istad Strikers",'Tellere og summer'!$A$85,IF(N275="Ytre Bowlinglag",'Tellere og summer'!$A$95,"NA"))))))))))</f>
        <v>Jarle Endreplass</v>
      </c>
      <c r="N280" s="8">
        <v>168</v>
      </c>
      <c r="O280" s="19">
        <v>166</v>
      </c>
      <c r="P280" s="8">
        <v>146</v>
      </c>
      <c r="Q280" s="10">
        <f t="shared" si="160"/>
        <v>480</v>
      </c>
      <c r="R280" s="27"/>
      <c r="S280" s="47" t="str">
        <f>IF(T275="Normo Slipestasjon",'Tellere og summer'!$A$5,IF(T275="Glamox",'Tellere og summer'!$A$15,IF(T275="Molde Kommune",'Tellere og summer'!$A$25,IF(T275="Rørlegger 1",'Tellere og summer'!$A$35,IF(T275="TietoEVRY",'Tellere og summer'!$A$45,IF(T275="Danielsen å i",'Tellere og summer'!$A$55,IF(T275="Panorama Turkeys",'Tellere og summer'!$A$65,IF(T275="Team Fuglset",'Tellere og summer'!$A$75,IF(T275="Istad Strikers",'Tellere og summer'!$A$85,IF(T275="Ytre Bowlinglag",'Tellere og summer'!$A$95,"NA"))))))))))</f>
        <v>Christian Pascal</v>
      </c>
      <c r="T280" s="8">
        <v>168</v>
      </c>
      <c r="U280" s="19">
        <v>213</v>
      </c>
      <c r="V280" s="8">
        <v>163</v>
      </c>
      <c r="W280" s="10">
        <f t="shared" si="161"/>
        <v>544</v>
      </c>
      <c r="X280" s="40"/>
      <c r="Y280" s="47" t="str">
        <f>IF(Z275="Normo Slipestasjon",'Tellere og summer'!$A$5,IF(Z275="Glamox",'Tellere og summer'!$A$15,IF(Z275="Molde Kommune",'Tellere og summer'!$A$25,IF(Z275="Rørlegger 1",'Tellere og summer'!$A$35,IF(Z275="TietoEVRY",'Tellere og summer'!$A$45,IF(Z275="Danielsen å i",'Tellere og summer'!$A$55,IF(Z275="Panorama Turkeys",'Tellere og summer'!$A$65,IF(Z275="Team Fuglset",'Tellere og summer'!$A$75,IF(Z275="Istad Strikers",'Tellere og summer'!$A$85,IF(Z275="Ytre Bowlinglag",'Tellere og summer'!$A$95,"NA"))))))))))</f>
        <v>Jan Kjetil Holberg Sandnes</v>
      </c>
      <c r="Z280" s="8"/>
      <c r="AA280" s="19"/>
      <c r="AB280" s="8"/>
      <c r="AC280" s="10">
        <f t="shared" si="162"/>
        <v>0</v>
      </c>
      <c r="AD280" s="27"/>
      <c r="AE280" s="47" t="str">
        <f>IF(AF275="Normo Slipestasjon",'Tellere og summer'!$A$5,IF(AF275="Glamox",'Tellere og summer'!$A$15,IF(AF275="Molde Kommune",'Tellere og summer'!$A$25,IF(AF275="Rørlegger 1",'Tellere og summer'!$A$35,IF(AF275="TietoEVRY",'Tellere og summer'!$A$45,IF(AF275="Danielsen å i",'Tellere og summer'!$A$55,IF(AF275="Panorama Turkeys",'Tellere og summer'!$A$65,IF(AF275="Team Fuglset",'Tellere og summer'!$A$75,IF(AF275="Istad Strikers",'Tellere og summer'!$A$85,IF(AF275="Ytre Bowlinglag",'Tellere og summer'!$A$95,"NA"))))))))))</f>
        <v>Vidar Lervik</v>
      </c>
      <c r="AF280" s="8"/>
      <c r="AG280" s="19"/>
      <c r="AH280" s="8"/>
      <c r="AI280" s="10">
        <f t="shared" si="163"/>
        <v>0</v>
      </c>
      <c r="AJ280" s="40"/>
      <c r="AK280" s="47" t="str">
        <f>IF(AL275="Normo Slipestasjon",'Tellere og summer'!$A$5,IF(AL275="Glamox",'Tellere og summer'!$A$15,IF(AL275="Molde Kommune",'Tellere og summer'!$A$25,IF(AL275="Rørlegger 1",'Tellere og summer'!$A$35,IF(AL275="TietoEVRY",'Tellere og summer'!$A$45,IF(AL275="Danielsen å i",'Tellere og summer'!$A$55,IF(AL275="Panorama Turkeys",'Tellere og summer'!$A$65,IF(AL275="Team Fuglset",'Tellere og summer'!$A$75,IF(AL275="Istad Strikers",'Tellere og summer'!$A$85,IF(AL275="Ytre Bowlinglag",'Tellere og summer'!$A$95,"NA"))))))))))</f>
        <v>Grethe Danielsen</v>
      </c>
      <c r="AL280" s="8">
        <v>203</v>
      </c>
      <c r="AM280" s="19">
        <v>191</v>
      </c>
      <c r="AN280" s="8">
        <v>178</v>
      </c>
      <c r="AO280" s="10">
        <f t="shared" si="164"/>
        <v>572</v>
      </c>
      <c r="AP280" s="27"/>
      <c r="AQ280" s="47" t="str">
        <f>IF(AR275="Normo Slipestasjon",'Tellere og summer'!$A$5,IF(AR275="Glamox",'Tellere og summer'!$A$15,IF(AR275="Molde Kommune",'Tellere og summer'!$A$25,IF(AR275="Rørlegger 1",'Tellere og summer'!$A$35,IF(AR275="TietoEVRY",'Tellere og summer'!$A$45,IF(AR275="Danielsen å i",'Tellere og summer'!$A$55,IF(AR275="Panorama Turkeys",'Tellere og summer'!$A$65,IF(AR275="Team Fuglset",'Tellere og summer'!$A$75,IF(AR275="Istad Strikers",'Tellere og summer'!$A$85,IF(AR275="Ytre Bowlinglag",'Tellere og summer'!$A$95,"NA"))))))))))</f>
        <v>Tone Nygård Nilsen</v>
      </c>
      <c r="AR280" s="8">
        <v>126</v>
      </c>
      <c r="AS280" s="19">
        <v>129</v>
      </c>
      <c r="AT280" s="8">
        <v>132</v>
      </c>
      <c r="AU280" s="10">
        <f t="shared" si="165"/>
        <v>387</v>
      </c>
      <c r="AV280" s="40"/>
      <c r="AW280" s="47" t="str">
        <f>IF(AX275="Normo Slipestasjon",'Tellere og summer'!$A$5,IF(AX275="Glamox",'Tellere og summer'!$A$15,IF(AX275="Molde Kommune",'Tellere og summer'!$A$25,IF(AX275="Rørlegger 1",'Tellere og summer'!$A$35,IF(AX275="TietoEVRY",'Tellere og summer'!$A$45,IF(AX275="Danielsen å i",'Tellere og summer'!$A$55,IF(AX275="Panorama Turkeys",'Tellere og summer'!$A$65,IF(AX275="Team Fuglset",'Tellere og summer'!$A$75,IF(AX275="Istad Strikers",'Tellere og summer'!$A$85,IF(AX275="Ytre Bowlinglag",'Tellere og summer'!$A$95,"NA"))))))))))</f>
        <v>Martin Gikling &amp; Evy</v>
      </c>
      <c r="AX280" s="8">
        <v>131</v>
      </c>
      <c r="AY280" s="19">
        <v>125</v>
      </c>
      <c r="AZ280" s="8">
        <v>101</v>
      </c>
      <c r="BA280" s="10">
        <f t="shared" si="166"/>
        <v>357</v>
      </c>
      <c r="BB280" s="27"/>
      <c r="BC280" s="47" t="str">
        <f>IF(BD275="Normo Slipestasjon",'Tellere og summer'!$A$5,IF(BD275="Glamox",'Tellere og summer'!$A$15,IF(BD275="Molde Kommune",'Tellere og summer'!$A$25,IF(BD275="Rørlegger 1",'Tellere og summer'!$A$35,IF(BD275="TietoEVRY",'Tellere og summer'!$A$45,IF(BD275="Danielsen å i",'Tellere og summer'!$A$55,IF(BD275="Panorama Turkeys",'Tellere og summer'!$A$65,IF(BD275="Team Fuglset",'Tellere og summer'!$A$75,IF(BD275="Istad Strikers",'Tellere og summer'!$A$85,IF(BD275="Ytre Bowlinglag",'Tellere og summer'!$A$95,"NA"))))))))))</f>
        <v>Arild Gujord</v>
      </c>
      <c r="BD280" s="8">
        <v>129</v>
      </c>
      <c r="BE280" s="19">
        <v>133</v>
      </c>
      <c r="BF280" s="8">
        <v>154</v>
      </c>
      <c r="BG280" s="10">
        <f t="shared" si="167"/>
        <v>416</v>
      </c>
    </row>
    <row r="281" spans="1:59">
      <c r="A281" s="47" t="str">
        <f>IF(B275="Normo Slipestasjon",'Tellere og summer'!$A$6,IF(B275="Glamox",'Tellere og summer'!$A$16,IF(B275="Molde Kommune",'Tellere og summer'!$A$26,IF(B275="Rørlegger 1",'Tellere og summer'!$A$36,IF(B275="TietoEVRY",'Tellere og summer'!$A$46,IF(B275="Danielsen å i",'Tellere og summer'!$A$56,IF(B275="Panorama Turkeys",'Tellere og summer'!$A$66,IF(B275="Team Fuglset",'Tellere og summer'!$A$76,IF(B275="Istad Strikers",'Tellere og summer'!$A$86,IF(B275="Ytre Bowlinglag",'Tellere og summer'!$A$96,"NA"))))))))))</f>
        <v>Svein Gussiås</v>
      </c>
      <c r="B281" s="8"/>
      <c r="C281" s="19"/>
      <c r="D281" s="8"/>
      <c r="E281" s="10">
        <f t="shared" si="158"/>
        <v>0</v>
      </c>
      <c r="F281" s="27"/>
      <c r="G281" s="47" t="str">
        <f>IF(H275="Normo Slipestasjon",'Tellere og summer'!$A$6,IF(H275="Glamox",'Tellere og summer'!$A$16,IF(H275="Molde Kommune",'Tellere og summer'!$A$26,IF(H275="Rørlegger 1",'Tellere og summer'!$A$36,IF(H275="TietoEVRY",'Tellere og summer'!$A$46,IF(H275="Danielsen å i",'Tellere og summer'!$A$56,IF(H275="Panorama Turkeys",'Tellere og summer'!$A$66,IF(H275="Team Fuglset",'Tellere og summer'!$A$76,IF(H275="Istad Strikers",'Tellere og summer'!$A$86,IF(H275="Ytre Bowlinglag",'Tellere og summer'!$A$96,"NA"))))))))))</f>
        <v>Thor Bolsønes</v>
      </c>
      <c r="H281" s="8"/>
      <c r="I281" s="19"/>
      <c r="J281" s="9"/>
      <c r="K281" s="8">
        <f t="shared" si="159"/>
        <v>0</v>
      </c>
      <c r="L281" s="40"/>
      <c r="M281" s="47" t="str">
        <f>IF(N275="Normo Slipestasjon",'Tellere og summer'!$A$6,IF(N275="Glamox",'Tellere og summer'!$A$16,IF(N275="Molde Kommune",'Tellere og summer'!$A$26,IF(N275="Rørlegger 1",'Tellere og summer'!$A$36,IF(N275="TietoEVRY",'Tellere og summer'!$A$46,IF(N275="Danielsen å i",'Tellere og summer'!$A$56,IF(N275="Panorama Turkeys",'Tellere og summer'!$A$66,IF(N275="Team Fuglset",'Tellere og summer'!$A$76,IF(N275="Istad Strikers",'Tellere og summer'!$A$86,IF(N275="Ytre Bowlinglag",'Tellere og summer'!$A$96,"NA"))))))))))</f>
        <v>Geir Gjelsten</v>
      </c>
      <c r="N281" s="8">
        <v>122</v>
      </c>
      <c r="O281" s="19">
        <v>145</v>
      </c>
      <c r="P281" s="8">
        <v>168</v>
      </c>
      <c r="Q281" s="10">
        <f t="shared" si="160"/>
        <v>435</v>
      </c>
      <c r="R281" s="27"/>
      <c r="S281" s="47" t="str">
        <f>IF(T275="Normo Slipestasjon",'Tellere og summer'!$A$6,IF(T275="Glamox",'Tellere og summer'!$A$16,IF(T275="Molde Kommune",'Tellere og summer'!$A$26,IF(T275="Rørlegger 1",'Tellere og summer'!$A$36,IF(T275="TietoEVRY",'Tellere og summer'!$A$46,IF(T275="Danielsen å i",'Tellere og summer'!$A$56,IF(T275="Panorama Turkeys",'Tellere og summer'!$A$66,IF(T275="Team Fuglset",'Tellere og summer'!$A$76,IF(T275="Istad Strikers",'Tellere og summer'!$A$86,IF(T275="Ytre Bowlinglag",'Tellere og summer'!$A$96,"NA"))))))))))</f>
        <v>Odd Øyvind Fjørtoft</v>
      </c>
      <c r="T281" s="8"/>
      <c r="U281" s="19"/>
      <c r="V281" s="8"/>
      <c r="W281" s="10">
        <f t="shared" si="161"/>
        <v>0</v>
      </c>
      <c r="X281" s="40"/>
      <c r="Y281" s="47" t="str">
        <f>IF(Z275="Normo Slipestasjon",'Tellere og summer'!$A$6,IF(Z275="Glamox",'Tellere og summer'!$A$16,IF(Z275="Molde Kommune",'Tellere og summer'!$A$26,IF(Z275="Rørlegger 1",'Tellere og summer'!$A$36,IF(Z275="TietoEVRY",'Tellere og summer'!$A$46,IF(Z275="Danielsen å i",'Tellere og summer'!$A$56,IF(Z275="Panorama Turkeys",'Tellere og summer'!$A$66,IF(Z275="Team Fuglset",'Tellere og summer'!$A$76,IF(Z275="Istad Strikers",'Tellere og summer'!$A$86,IF(Z275="Ytre Bowlinglag",'Tellere og summer'!$A$96,"NA"))))))))))</f>
        <v>Sindre Aure</v>
      </c>
      <c r="Z281" s="8"/>
      <c r="AA281" s="19"/>
      <c r="AB281" s="8"/>
      <c r="AC281" s="10">
        <f t="shared" si="162"/>
        <v>0</v>
      </c>
      <c r="AD281" s="27"/>
      <c r="AE281" s="47" t="str">
        <f>IF(AF275="Normo Slipestasjon",'Tellere og summer'!$A$6,IF(AF275="Glamox",'Tellere og summer'!$A$16,IF(AF275="Molde Kommune",'Tellere og summer'!$A$26,IF(AF275="Rørlegger 1",'Tellere og summer'!$A$36,IF(AF275="TietoEVRY",'Tellere og summer'!$A$46,IF(AF275="Danielsen å i",'Tellere og summer'!$A$56,IF(AF275="Panorama Turkeys",'Tellere og summer'!$A$66,IF(AF275="Team Fuglset",'Tellere og summer'!$A$76,IF(AF275="Istad Strikers",'Tellere og summer'!$A$86,IF(AF275="Ytre Bowlinglag",'Tellere og summer'!$A$96,"NA"))))))))))</f>
        <v>Svein Johan Hauge</v>
      </c>
      <c r="AF281" s="8"/>
      <c r="AG281" s="19"/>
      <c r="AH281" s="8"/>
      <c r="AI281" s="10">
        <f t="shared" si="163"/>
        <v>0</v>
      </c>
      <c r="AJ281" s="40"/>
      <c r="AK281" s="47" t="str">
        <f>IF(AL275="Normo Slipestasjon",'Tellere og summer'!$A$6,IF(AL275="Glamox",'Tellere og summer'!$A$16,IF(AL275="Molde Kommune",'Tellere og summer'!$A$26,IF(AL275="Rørlegger 1",'Tellere og summer'!$A$36,IF(AL275="TietoEVRY",'Tellere og summer'!$A$46,IF(AL275="Danielsen å i",'Tellere og summer'!$A$56,IF(AL275="Panorama Turkeys",'Tellere og summer'!$A$66,IF(AL275="Team Fuglset",'Tellere og summer'!$A$76,IF(AL275="Istad Strikers",'Tellere og summer'!$A$86,IF(AL275="Ytre Bowlinglag",'Tellere og summer'!$A$96,"NA"))))))))))</f>
        <v>Irene T. Danielsen</v>
      </c>
      <c r="AL281" s="8">
        <v>243</v>
      </c>
      <c r="AM281" s="19">
        <v>186</v>
      </c>
      <c r="AN281" s="8"/>
      <c r="AO281" s="10">
        <f t="shared" si="164"/>
        <v>429</v>
      </c>
      <c r="AP281" s="27"/>
      <c r="AQ281" s="47" t="str">
        <f>IF(AR275="Normo Slipestasjon",'Tellere og summer'!$A$6,IF(AR275="Glamox",'Tellere og summer'!$A$16,IF(AR275="Molde Kommune",'Tellere og summer'!$A$26,IF(AR275="Rørlegger 1",'Tellere og summer'!$A$36,IF(AR275="TietoEVRY",'Tellere og summer'!$A$46,IF(AR275="Danielsen å i",'Tellere og summer'!$A$56,IF(AR275="Panorama Turkeys",'Tellere og summer'!$A$66,IF(AR275="Team Fuglset",'Tellere og summer'!$A$76,IF(AR275="Istad Strikers",'Tellere og summer'!$A$86,IF(AR275="Ytre Bowlinglag",'Tellere og summer'!$A$96,"NA"))))))))))</f>
        <v>Arild Bryhn</v>
      </c>
      <c r="AR281" s="8">
        <v>137</v>
      </c>
      <c r="AS281" s="19">
        <v>161</v>
      </c>
      <c r="AT281" s="8">
        <v>166</v>
      </c>
      <c r="AU281" s="10">
        <f t="shared" si="165"/>
        <v>464</v>
      </c>
      <c r="AV281" s="40"/>
      <c r="AW281" s="47" t="str">
        <f>IF(AX275="Normo Slipestasjon",'Tellere og summer'!$A$6,IF(AX275="Glamox",'Tellere og summer'!$A$16,IF(AX275="Molde Kommune",'Tellere og summer'!$A$26,IF(AX275="Rørlegger 1",'Tellere og summer'!$A$36,IF(AX275="TietoEVRY",'Tellere og summer'!$A$46,IF(AX275="Danielsen å i",'Tellere og summer'!$A$56,IF(AX275="Panorama Turkeys",'Tellere og summer'!$A$66,IF(AX275="Team Fuglset",'Tellere og summer'!$A$76,IF(AX275="Istad Strikers",'Tellere og summer'!$A$86,IF(AX275="Ytre Bowlinglag",'Tellere og summer'!$A$96,"NA"))))))))))</f>
        <v>Jacob Lyche</v>
      </c>
      <c r="AX281" s="8"/>
      <c r="AY281" s="19"/>
      <c r="AZ281" s="8"/>
      <c r="BA281" s="10">
        <f t="shared" si="166"/>
        <v>0</v>
      </c>
      <c r="BB281" s="27"/>
      <c r="BC281" s="47" t="str">
        <f>IF(BD275="Normo Slipestasjon",'Tellere og summer'!$A$6,IF(BD275="Glamox",'Tellere og summer'!$A$16,IF(BD275="Molde Kommune",'Tellere og summer'!$A$26,IF(BD275="Rørlegger 1",'Tellere og summer'!$A$36,IF(BD275="TietoEVRY",'Tellere og summer'!$A$46,IF(BD275="Danielsen å i",'Tellere og summer'!$A$56,IF(BD275="Panorama Turkeys",'Tellere og summer'!$A$66,IF(BD275="Team Fuglset",'Tellere og summer'!$A$76,IF(BD275="Istad Strikers",'Tellere og summer'!$A$86,IF(BD275="Ytre Bowlinglag",'Tellere og summer'!$A$96,"NA"))))))))))</f>
        <v>Kristian Røstberg</v>
      </c>
      <c r="BD281" s="8">
        <v>139</v>
      </c>
      <c r="BE281" s="19">
        <v>108</v>
      </c>
      <c r="BF281" s="8">
        <v>86</v>
      </c>
      <c r="BG281" s="10">
        <f t="shared" si="167"/>
        <v>333</v>
      </c>
    </row>
    <row r="282" spans="1:59">
      <c r="A282" s="47" t="str">
        <f>IF(B275="Normo Slipestasjon",'Tellere og summer'!$A$7,IF(B275="Glamox",'Tellere og summer'!$A$17,IF(B275="Molde Kommune",'Tellere og summer'!$A$27,IF(B275="Rørlegger 1",'Tellere og summer'!$A$37,IF(B275="TietoEVRY",'Tellere og summer'!$A$47,IF(B275="Danielsen å i",'Tellere og summer'!$A$57,IF(B275="Panorama Turkeys",'Tellere og summer'!$A$67,IF(B275="Team Fuglset",'Tellere og summer'!$A$77,IF(B275="Istad Strikers",'Tellere og summer'!$A$87,IF(B275="Ytre Bowlinglag",'Tellere og summer'!$A$97,"NA"))))))))))</f>
        <v>Preben Solem</v>
      </c>
      <c r="B282" s="8"/>
      <c r="C282" s="19"/>
      <c r="D282" s="8"/>
      <c r="E282" s="10">
        <f t="shared" si="158"/>
        <v>0</v>
      </c>
      <c r="F282" s="27"/>
      <c r="G282" s="47">
        <f>IF(H275="Normo Slipestasjon",'Tellere og summer'!$A$7,IF(H275="Glamox",'Tellere og summer'!$A$17,IF(H275="Molde Kommune",'Tellere og summer'!$A$27,IF(H275="Rørlegger 1",'Tellere og summer'!$A$37,IF(H275="TietoEVRY",'Tellere og summer'!$A$47,IF(H275="Danielsen å i",'Tellere og summer'!$A$57,IF(H275="Panorama Turkeys",'Tellere og summer'!$A$67,IF(H275="Team Fuglset",'Tellere og summer'!$A$77,IF(H275="Istad Strikers",'Tellere og summer'!$A$87,IF(H275="Ytre Bowlinglag",'Tellere og summer'!$A$97,"NA"))))))))))</f>
        <v>0</v>
      </c>
      <c r="H282" s="8"/>
      <c r="I282" s="19"/>
      <c r="J282" s="9"/>
      <c r="K282" s="8">
        <f t="shared" si="159"/>
        <v>0</v>
      </c>
      <c r="L282" s="40"/>
      <c r="M282" s="47" t="str">
        <f>IF(N275="Normo Slipestasjon",'Tellere og summer'!$A$7,IF(N275="Glamox",'Tellere og summer'!$A$17,IF(N275="Molde Kommune",'Tellere og summer'!$A$27,IF(N275="Rørlegger 1",'Tellere og summer'!$A$37,IF(N275="TietoEVRY",'Tellere og summer'!$A$47,IF(N275="Danielsen å i",'Tellere og summer'!$A$57,IF(N275="Panorama Turkeys",'Tellere og summer'!$A$67,IF(N275="Team Fuglset",'Tellere og summer'!$A$77,IF(N275="Istad Strikers",'Tellere og summer'!$A$87,IF(N275="Ytre Bowlinglag",'Tellere og summer'!$A$97,"NA"))))))))))</f>
        <v>Steinar Småge</v>
      </c>
      <c r="N282" s="8"/>
      <c r="O282" s="19"/>
      <c r="P282" s="8"/>
      <c r="Q282" s="10">
        <f t="shared" si="160"/>
        <v>0</v>
      </c>
      <c r="R282" s="27"/>
      <c r="S282" s="47" t="str">
        <f>IF(T275="Normo Slipestasjon",'Tellere og summer'!$A$7,IF(T275="Glamox",'Tellere og summer'!$A$17,IF(T275="Molde Kommune",'Tellere og summer'!$A$27,IF(T275="Rørlegger 1",'Tellere og summer'!$A$37,IF(T275="TietoEVRY",'Tellere og summer'!$A$47,IF(T275="Danielsen å i",'Tellere og summer'!$A$57,IF(T275="Panorama Turkeys",'Tellere og summer'!$A$67,IF(T275="Team Fuglset",'Tellere og summer'!$A$77,IF(T275="Istad Strikers",'Tellere og summer'!$A$87,IF(T275="Ytre Bowlinglag",'Tellere og summer'!$A$97,"NA"))))))))))</f>
        <v>Erik Hoel</v>
      </c>
      <c r="T282" s="8"/>
      <c r="U282" s="19"/>
      <c r="V282" s="8"/>
      <c r="W282" s="10">
        <f t="shared" si="161"/>
        <v>0</v>
      </c>
      <c r="X282" s="40"/>
      <c r="Y282" s="47" t="str">
        <f>IF(Z275="Normo Slipestasjon",'Tellere og summer'!$A$7,IF(Z275="Glamox",'Tellere og summer'!$A$17,IF(Z275="Molde Kommune",'Tellere og summer'!$A$27,IF(Z275="Rørlegger 1",'Tellere og summer'!$A$37,IF(Z275="TietoEVRY",'Tellere og summer'!$A$47,IF(Z275="Danielsen å i",'Tellere og summer'!$A$57,IF(Z275="Panorama Turkeys",'Tellere og summer'!$A$67,IF(Z275="Team Fuglset",'Tellere og summer'!$A$77,IF(Z275="Istad Strikers",'Tellere og summer'!$A$87,IF(Z275="Ytre Bowlinglag",'Tellere og summer'!$A$97,"NA"))))))))))</f>
        <v>Frode Lothe</v>
      </c>
      <c r="Z282" s="8"/>
      <c r="AA282" s="19"/>
      <c r="AB282" s="8"/>
      <c r="AC282" s="10">
        <f t="shared" si="162"/>
        <v>0</v>
      </c>
      <c r="AD282" s="27"/>
      <c r="AE282" s="47" t="str">
        <f>IF(AF275="Normo Slipestasjon",'Tellere og summer'!$A$7,IF(AF275="Glamox",'Tellere og summer'!$A$17,IF(AF275="Molde Kommune",'Tellere og summer'!$A$27,IF(AF275="Rørlegger 1",'Tellere og summer'!$A$37,IF(AF275="TietoEVRY",'Tellere og summer'!$A$47,IF(AF275="Danielsen å i",'Tellere og summer'!$A$57,IF(AF275="Panorama Turkeys",'Tellere og summer'!$A$67,IF(AF275="Team Fuglset",'Tellere og summer'!$A$77,IF(AF275="Istad Strikers",'Tellere og summer'!$A$87,IF(AF275="Ytre Bowlinglag",'Tellere og summer'!$A$97,"NA"))))))))))</f>
        <v>Arnfinn Løntjern</v>
      </c>
      <c r="AF282" s="8"/>
      <c r="AG282" s="19"/>
      <c r="AH282" s="8"/>
      <c r="AI282" s="10">
        <f t="shared" si="163"/>
        <v>0</v>
      </c>
      <c r="AJ282" s="40"/>
      <c r="AK282" s="47">
        <f>IF(AL275="Normo Slipestasjon",'Tellere og summer'!$A$7,IF(AL275="Glamox",'Tellere og summer'!$A$17,IF(AL275="Molde Kommune",'Tellere og summer'!$A$27,IF(AL275="Rørlegger 1",'Tellere og summer'!$A$37,IF(AL275="TietoEVRY",'Tellere og summer'!$A$47,IF(AL275="Danielsen å i",'Tellere og summer'!$A$57,IF(AL275="Panorama Turkeys",'Tellere og summer'!$A$67,IF(AL275="Team Fuglset",'Tellere og summer'!$A$77,IF(AL275="Istad Strikers",'Tellere og summer'!$A$87,IF(AL275="Ytre Bowlinglag",'Tellere og summer'!$A$97,"NA"))))))))))</f>
        <v>0</v>
      </c>
      <c r="AL282" s="8"/>
      <c r="AM282" s="19"/>
      <c r="AN282" s="8"/>
      <c r="AO282" s="10">
        <f t="shared" si="164"/>
        <v>0</v>
      </c>
      <c r="AP282" s="27"/>
      <c r="AQ282" s="47" t="str">
        <f>IF(AR275="Normo Slipestasjon",'Tellere og summer'!$A$7,IF(AR275="Glamox",'Tellere og summer'!$A$17,IF(AR275="Molde Kommune",'Tellere og summer'!$A$27,IF(AR275="Rørlegger 1",'Tellere og summer'!$A$37,IF(AR275="TietoEVRY",'Tellere og summer'!$A$47,IF(AR275="Danielsen å i",'Tellere og summer'!$A$57,IF(AR275="Panorama Turkeys",'Tellere og summer'!$A$67,IF(AR275="Team Fuglset",'Tellere og summer'!$A$77,IF(AR275="Istad Strikers",'Tellere og summer'!$A$87,IF(AR275="Ytre Bowlinglag",'Tellere og summer'!$A$97,"NA"))))))))))</f>
        <v>Mette Jane Holand</v>
      </c>
      <c r="AR282" s="8"/>
      <c r="AS282" s="19"/>
      <c r="AT282" s="8"/>
      <c r="AU282" s="10">
        <f t="shared" si="165"/>
        <v>0</v>
      </c>
      <c r="AV282" s="40"/>
      <c r="AW282" s="47" t="str">
        <f>IF(AX275="Normo Slipestasjon",'Tellere og summer'!$A$7,IF(AX275="Glamox",'Tellere og summer'!$A$17,IF(AX275="Molde Kommune",'Tellere og summer'!$A$27,IF(AX275="Rørlegger 1",'Tellere og summer'!$A$37,IF(AX275="TietoEVRY",'Tellere og summer'!$A$47,IF(AX275="Danielsen å i",'Tellere og summer'!$A$57,IF(AX275="Panorama Turkeys",'Tellere og summer'!$A$67,IF(AX275="Team Fuglset",'Tellere og summer'!$A$77,IF(AX275="Istad Strikers",'Tellere og summer'!$A$87,IF(AX275="Ytre Bowlinglag",'Tellere og summer'!$A$97,"NA"))))))))))</f>
        <v>Niklas Sevland</v>
      </c>
      <c r="AX282" s="8">
        <v>162</v>
      </c>
      <c r="AY282" s="19">
        <v>143</v>
      </c>
      <c r="AZ282" s="8">
        <v>174</v>
      </c>
      <c r="BA282" s="10">
        <f t="shared" si="166"/>
        <v>479</v>
      </c>
      <c r="BB282" s="27"/>
      <c r="BC282" s="47" t="str">
        <f>IF(BD275="Normo Slipestasjon",'Tellere og summer'!$A$7,IF(BD275="Glamox",'Tellere og summer'!$A$17,IF(BD275="Molde Kommune",'Tellere og summer'!$A$27,IF(BD275="Rørlegger 1",'Tellere og summer'!$A$37,IF(BD275="TietoEVRY",'Tellere og summer'!$A$47,IF(BD275="Danielsen å i",'Tellere og summer'!$A$57,IF(BD275="Panorama Turkeys",'Tellere og summer'!$A$67,IF(BD275="Team Fuglset",'Tellere og summer'!$A$77,IF(BD275="Istad Strikers",'Tellere og summer'!$A$87,IF(BD275="Ytre Bowlinglag",'Tellere og summer'!$A$97,"NA"))))))))))</f>
        <v>Pål Aslaksen</v>
      </c>
      <c r="BD282" s="8"/>
      <c r="BE282" s="19"/>
      <c r="BF282" s="8"/>
      <c r="BG282" s="10">
        <f t="shared" si="167"/>
        <v>0</v>
      </c>
    </row>
    <row r="283" spans="1:59">
      <c r="A283" s="47" t="str">
        <f>IF(B275="Normo Slipestasjon",'Tellere og summer'!$A$8,IF(B275="Glamox",'Tellere og summer'!$A$18,IF(B275="Molde Kommune",'Tellere og summer'!$A$28,IF(B275="Rørlegger 1",'Tellere og summer'!$A$38,IF(B275="TietoEVRY",'Tellere og summer'!$A$48,IF(B275="Danielsen å i",'Tellere og summer'!$A$58,IF(B275="Panorama Turkeys",'Tellere og summer'!$A$68,IF(B275="Team Fuglset",'Tellere og summer'!$A$78,IF(B275="Istad Strikers",'Tellere og summer'!$A$88,IF(B275="Ytre Bowlinglag",'Tellere og summer'!$A$98,"NA"))))))))))</f>
        <v>Bjørn Einar Myklebust</v>
      </c>
      <c r="B283" s="8">
        <v>183</v>
      </c>
      <c r="C283" s="19">
        <v>145</v>
      </c>
      <c r="D283" s="8">
        <v>169</v>
      </c>
      <c r="E283" s="10">
        <f t="shared" si="158"/>
        <v>497</v>
      </c>
      <c r="F283" s="27"/>
      <c r="G283" s="47">
        <f>IF(H275="Normo Slipestasjon",'Tellere og summer'!$A$8,IF(H275="Glamox",'Tellere og summer'!$A$18,IF(H275="Molde Kommune",'Tellere og summer'!$A$28,IF(H275="Rørlegger 1",'Tellere og summer'!$A$38,IF(H275="TietoEVRY",'Tellere og summer'!$A$48,IF(H275="Danielsen å i",'Tellere og summer'!$A$58,IF(H275="Panorama Turkeys",'Tellere og summer'!$A$68,IF(H275="Team Fuglset",'Tellere og summer'!$A$78,IF(H275="Istad Strikers",'Tellere og summer'!$A$88,IF(H275="Ytre Bowlinglag",'Tellere og summer'!$A$98,"NA"))))))))))</f>
        <v>0</v>
      </c>
      <c r="H283" s="8"/>
      <c r="I283" s="19"/>
      <c r="J283" s="9"/>
      <c r="K283" s="8">
        <f t="shared" si="159"/>
        <v>0</v>
      </c>
      <c r="L283" s="40"/>
      <c r="M283" s="47">
        <f>IF(N275="Normo Slipestasjon",'Tellere og summer'!$A$8,IF(N275="Glamox",'Tellere og summer'!$A$18,IF(N275="Molde Kommune",'Tellere og summer'!$A$28,IF(N275="Rørlegger 1",'Tellere og summer'!$A$38,IF(N275="TietoEVRY",'Tellere og summer'!$A$48,IF(N275="Danielsen å i",'Tellere og summer'!$A$58,IF(N275="Panorama Turkeys",'Tellere og summer'!$A$68,IF(N275="Team Fuglset",'Tellere og summer'!$A$78,IF(N275="Istad Strikers",'Tellere og summer'!$A$88,IF(N275="Ytre Bowlinglag",'Tellere og summer'!$A$98,"NA"))))))))))</f>
        <v>0</v>
      </c>
      <c r="N283" s="8"/>
      <c r="O283" s="19"/>
      <c r="P283" s="8"/>
      <c r="Q283" s="10">
        <f t="shared" si="160"/>
        <v>0</v>
      </c>
      <c r="R283" s="27"/>
      <c r="S283" s="47">
        <f>IF(T275="Normo Slipestasjon",'Tellere og summer'!$A$8,IF(T275="Glamox",'Tellere og summer'!$A$18,IF(T275="Molde Kommune",'Tellere og summer'!$A$28,IF(T275="Rørlegger 1",'Tellere og summer'!$A$38,IF(T275="TietoEVRY",'Tellere og summer'!$A$48,IF(T275="Danielsen å i",'Tellere og summer'!$A$58,IF(T275="Panorama Turkeys",'Tellere og summer'!$A$68,IF(T275="Team Fuglset",'Tellere og summer'!$A$78,IF(T275="Istad Strikers",'Tellere og summer'!$A$88,IF(T275="Ytre Bowlinglag",'Tellere og summer'!$A$98,"NA"))))))))))</f>
        <v>0</v>
      </c>
      <c r="T283" s="8"/>
      <c r="U283" s="19"/>
      <c r="V283" s="8"/>
      <c r="W283" s="10">
        <f t="shared" si="161"/>
        <v>0</v>
      </c>
      <c r="X283" s="40"/>
      <c r="Y283" s="47" t="str">
        <f>IF(Z275="Normo Slipestasjon",'Tellere og summer'!$A$8,IF(Z275="Glamox",'Tellere og summer'!$A$18,IF(Z275="Molde Kommune",'Tellere og summer'!$A$28,IF(Z275="Rørlegger 1",'Tellere og summer'!$A$38,IF(Z275="TietoEVRY",'Tellere og summer'!$A$48,IF(Z275="Danielsen å i",'Tellere og summer'!$A$58,IF(Z275="Panorama Turkeys",'Tellere og summer'!$A$68,IF(Z275="Team Fuglset",'Tellere og summer'!$A$78,IF(Z275="Istad Strikers",'Tellere og summer'!$A$88,IF(Z275="Ytre Bowlinglag",'Tellere og summer'!$A$98,"NA"))))))))))</f>
        <v>Tonje og Joakim Risnes</v>
      </c>
      <c r="Z283" s="8"/>
      <c r="AA283" s="19"/>
      <c r="AB283" s="8"/>
      <c r="AC283" s="10">
        <f t="shared" si="162"/>
        <v>0</v>
      </c>
      <c r="AD283" s="27"/>
      <c r="AE283" s="47" t="str">
        <f>IF(AF275="Normo Slipestasjon",'Tellere og summer'!$A$8,IF(AF275="Glamox",'Tellere og summer'!$A$18,IF(AF275="Molde Kommune",'Tellere og summer'!$A$28,IF(AF275="Rørlegger 1",'Tellere og summer'!$A$38,IF(AF275="TietoEVRY",'Tellere og summer'!$A$48,IF(AF275="Danielsen å i",'Tellere og summer'!$A$58,IF(AF275="Panorama Turkeys",'Tellere og summer'!$A$68,IF(AF275="Team Fuglset",'Tellere og summer'!$A$78,IF(AF275="Istad Strikers",'Tellere og summer'!$A$88,IF(AF275="Ytre Bowlinglag",'Tellere og summer'!$A$98,"NA"))))))))))</f>
        <v>Kjetil Oterholm</v>
      </c>
      <c r="AF283" s="8"/>
      <c r="AG283" s="19"/>
      <c r="AH283" s="8"/>
      <c r="AI283" s="10">
        <f t="shared" si="163"/>
        <v>0</v>
      </c>
      <c r="AJ283" s="40"/>
      <c r="AK283" s="47">
        <f>IF(AL275="Normo Slipestasjon",'Tellere og summer'!$A$8,IF(AL275="Glamox",'Tellere og summer'!$A$18,IF(AL275="Molde Kommune",'Tellere og summer'!$A$28,IF(AL275="Rørlegger 1",'Tellere og summer'!$A$38,IF(AL275="TietoEVRY",'Tellere og summer'!$A$48,IF(AL275="Danielsen å i",'Tellere og summer'!$A$58,IF(AL275="Panorama Turkeys",'Tellere og summer'!$A$68,IF(AL275="Team Fuglset",'Tellere og summer'!$A$78,IF(AL275="Istad Strikers",'Tellere og summer'!$A$88,IF(AL275="Ytre Bowlinglag",'Tellere og summer'!$A$98,"NA"))))))))))</f>
        <v>0</v>
      </c>
      <c r="AL283" s="8"/>
      <c r="AM283" s="19"/>
      <c r="AN283" s="8"/>
      <c r="AO283" s="10">
        <f t="shared" si="164"/>
        <v>0</v>
      </c>
      <c r="AP283" s="27"/>
      <c r="AQ283" s="47">
        <f>IF(AR275="Normo Slipestasjon",'Tellere og summer'!$A$8,IF(AR275="Glamox",'Tellere og summer'!$A$18,IF(AR275="Molde Kommune",'Tellere og summer'!$A$28,IF(AR275="Rørlegger 1",'Tellere og summer'!$A$38,IF(AR275="TietoEVRY",'Tellere og summer'!$A$48,IF(AR275="Danielsen å i",'Tellere og summer'!$A$58,IF(AR275="Panorama Turkeys",'Tellere og summer'!$A$68,IF(AR275="Team Fuglset",'Tellere og summer'!$A$78,IF(AR275="Istad Strikers",'Tellere og summer'!$A$88,IF(AR275="Ytre Bowlinglag",'Tellere og summer'!$A$98,"NA"))))))))))</f>
        <v>0</v>
      </c>
      <c r="AR283" s="8"/>
      <c r="AS283" s="19"/>
      <c r="AT283" s="8"/>
      <c r="AU283" s="10">
        <f t="shared" si="165"/>
        <v>0</v>
      </c>
      <c r="AV283" s="40"/>
      <c r="AW283" s="47" t="str">
        <f>IF(AX275="Normo Slipestasjon",'Tellere og summer'!$A$8,IF(AX275="Glamox",'Tellere og summer'!$A$18,IF(AX275="Molde Kommune",'Tellere og summer'!$A$28,IF(AX275="Rørlegger 1",'Tellere og summer'!$A$38,IF(AX275="TietoEVRY",'Tellere og summer'!$A$48,IF(AX275="Danielsen å i",'Tellere og summer'!$A$58,IF(AX275="Panorama Turkeys",'Tellere og summer'!$A$68,IF(AX275="Team Fuglset",'Tellere og summer'!$A$78,IF(AX275="Istad Strikers",'Tellere og summer'!$A$88,IF(AX275="Ytre Bowlinglag",'Tellere og summer'!$A$98,"NA"))))))))))</f>
        <v>Morten Strøm</v>
      </c>
      <c r="AX283" s="8"/>
      <c r="AY283" s="19"/>
      <c r="AZ283" s="8"/>
      <c r="BA283" s="10">
        <f t="shared" si="166"/>
        <v>0</v>
      </c>
      <c r="BB283" s="27"/>
      <c r="BC283" s="47" t="str">
        <f>IF(BD275="Normo Slipestasjon",'Tellere og summer'!$A$8,IF(BD275="Glamox",'Tellere og summer'!$A$18,IF(BD275="Molde Kommune",'Tellere og summer'!$A$28,IF(BD275="Rørlegger 1",'Tellere og summer'!$A$38,IF(BD275="TietoEVRY",'Tellere og summer'!$A$48,IF(BD275="Danielsen å i",'Tellere og summer'!$A$58,IF(BD275="Panorama Turkeys",'Tellere og summer'!$A$68,IF(BD275="Team Fuglset",'Tellere og summer'!$A$78,IF(BD275="Istad Strikers",'Tellere og summer'!$A$88,IF(BD275="Ytre Bowlinglag",'Tellere og summer'!$A$98,"NA"))))))))))</f>
        <v>Stian Teistholmen</v>
      </c>
      <c r="BD283" s="8"/>
      <c r="BE283" s="19"/>
      <c r="BF283" s="8"/>
      <c r="BG283" s="10">
        <f t="shared" si="167"/>
        <v>0</v>
      </c>
    </row>
    <row r="284" spans="1:59">
      <c r="A284" s="47">
        <f>IF(B275="Normo Slipestasjon",'Tellere og summer'!$A$9,IF(B275="Glamox",'Tellere og summer'!$A$19,IF(B275="Molde Kommune",'Tellere og summer'!$A$29,IF(B275="Rørlegger 1",'Tellere og summer'!$A$39,IF(B275="TietoEVRY",'Tellere og summer'!$A$49,IF(B275="Danielsen å i",'Tellere og summer'!$A$59,IF(B275="Panorama Turkeys",'Tellere og summer'!$A$69,IF(B275="Team Fuglset",'Tellere og summer'!$A$79,IF(B275="Istad Strikers",'Tellere og summer'!$A$89,IF(B275="Ytre Bowlinglag",'Tellere og summer'!$A$99,"NA"))))))))))</f>
        <v>0</v>
      </c>
      <c r="B284" s="8"/>
      <c r="C284" s="19"/>
      <c r="D284" s="8"/>
      <c r="E284" s="10">
        <f t="shared" si="158"/>
        <v>0</v>
      </c>
      <c r="F284" s="27"/>
      <c r="G284" s="47">
        <f>IF(H275="Normo Slipestasjon",'Tellere og summer'!$A$9,IF(H275="Glamox",'Tellere og summer'!$A$19,IF(H275="Molde Kommune",'Tellere og summer'!$A$29,IF(H275="Rørlegger 1",'Tellere og summer'!$A$39,IF(H275="TietoEVRY",'Tellere og summer'!$A$49,IF(H275="Danielsen å i",'Tellere og summer'!$A$59,IF(H275="Panorama Turkeys",'Tellere og summer'!$A$69,IF(H275="Team Fuglset",'Tellere og summer'!$A$79,IF(H275="Istad Strikers",'Tellere og summer'!$A$89,IF(H275="Ytre Bowlinglag",'Tellere og summer'!$A$99,"NA"))))))))))</f>
        <v>0</v>
      </c>
      <c r="H284" s="8"/>
      <c r="I284" s="19"/>
      <c r="J284" s="9"/>
      <c r="K284" s="8">
        <f t="shared" si="159"/>
        <v>0</v>
      </c>
      <c r="L284" s="40"/>
      <c r="M284" s="47">
        <f>IF(N275="Normo Slipestasjon",'Tellere og summer'!$A$9,IF(N275="Glamox",'Tellere og summer'!$A$19,IF(N275="Molde Kommune",'Tellere og summer'!$A$29,IF(N275="Rørlegger 1",'Tellere og summer'!$A$39,IF(N275="TietoEVRY",'Tellere og summer'!$A$49,IF(N275="Danielsen å i",'Tellere og summer'!$A$59,IF(N275="Panorama Turkeys",'Tellere og summer'!$A$69,IF(N275="Team Fuglset",'Tellere og summer'!$A$79,IF(N275="Istad Strikers",'Tellere og summer'!$A$89,IF(N275="Ytre Bowlinglag",'Tellere og summer'!$A$99,"NA"))))))))))</f>
        <v>0</v>
      </c>
      <c r="N284" s="8"/>
      <c r="O284" s="19"/>
      <c r="P284" s="8"/>
      <c r="Q284" s="10">
        <f t="shared" si="160"/>
        <v>0</v>
      </c>
      <c r="R284" s="27"/>
      <c r="S284" s="47">
        <f>IF(T275="Normo Slipestasjon",'Tellere og summer'!$A$9,IF(T275="Glamox",'Tellere og summer'!$A$19,IF(T275="Molde Kommune",'Tellere og summer'!$A$29,IF(T275="Rørlegger 1",'Tellere og summer'!$A$39,IF(T275="TietoEVRY",'Tellere og summer'!$A$49,IF(T275="Danielsen å i",'Tellere og summer'!$A$59,IF(T275="Panorama Turkeys",'Tellere og summer'!$A$69,IF(T275="Team Fuglset",'Tellere og summer'!$A$79,IF(T275="Istad Strikers",'Tellere og summer'!$A$89,IF(T275="Ytre Bowlinglag",'Tellere og summer'!$A$99,"NA"))))))))))</f>
        <v>0</v>
      </c>
      <c r="T284" s="8"/>
      <c r="U284" s="19"/>
      <c r="V284" s="8"/>
      <c r="W284" s="10">
        <f t="shared" si="161"/>
        <v>0</v>
      </c>
      <c r="X284" s="40"/>
      <c r="Y284" s="47" t="str">
        <f>IF(Z275="Normo Slipestasjon",'Tellere og summer'!$A$9,IF(Z275="Glamox",'Tellere og summer'!$A$19,IF(Z275="Molde Kommune",'Tellere og summer'!$A$29,IF(Z275="Rørlegger 1",'Tellere og summer'!$A$39,IF(Z275="TietoEVRY",'Tellere og summer'!$A$49,IF(Z275="Danielsen å i",'Tellere og summer'!$A$59,IF(Z275="Panorama Turkeys",'Tellere og summer'!$A$69,IF(Z275="Team Fuglset",'Tellere og summer'!$A$79,IF(Z275="Istad Strikers",'Tellere og summer'!$A$89,IF(Z275="Ytre Bowlinglag",'Tellere og summer'!$A$99,"NA"))))))))))</f>
        <v>Cato Holen og Mats Larsen</v>
      </c>
      <c r="Z284" s="8"/>
      <c r="AA284" s="19"/>
      <c r="AB284" s="8"/>
      <c r="AC284" s="10">
        <f t="shared" si="162"/>
        <v>0</v>
      </c>
      <c r="AD284" s="27"/>
      <c r="AE284" s="47" t="str">
        <f>IF(AF275="Normo Slipestasjon",'Tellere og summer'!$A$9,IF(AF275="Glamox",'Tellere og summer'!$A$19,IF(AF275="Molde Kommune",'Tellere og summer'!$A$29,IF(AF275="Rørlegger 1",'Tellere og summer'!$A$39,IF(AF275="TietoEVRY",'Tellere og summer'!$A$49,IF(AF275="Danielsen å i",'Tellere og summer'!$A$59,IF(AF275="Panorama Turkeys",'Tellere og summer'!$A$69,IF(AF275="Team Fuglset",'Tellere og summer'!$A$79,IF(AF275="Istad Strikers",'Tellere og summer'!$A$89,IF(AF275="Ytre Bowlinglag",'Tellere og summer'!$A$99,"NA"))))))))))</f>
        <v>Mohammed Abdalgoder</v>
      </c>
      <c r="AF284" s="8"/>
      <c r="AG284" s="19"/>
      <c r="AH284" s="8"/>
      <c r="AI284" s="10">
        <f t="shared" si="163"/>
        <v>0</v>
      </c>
      <c r="AJ284" s="40"/>
      <c r="AK284" s="47">
        <f>IF(AL275="Normo Slipestasjon",'Tellere og summer'!$A$9,IF(AL275="Glamox",'Tellere og summer'!$A$19,IF(AL275="Molde Kommune",'Tellere og summer'!$A$29,IF(AL275="Rørlegger 1",'Tellere og summer'!$A$39,IF(AL275="TietoEVRY",'Tellere og summer'!$A$49,IF(AL275="Danielsen å i",'Tellere og summer'!$A$59,IF(AL275="Panorama Turkeys",'Tellere og summer'!$A$69,IF(AL275="Team Fuglset",'Tellere og summer'!$A$79,IF(AL275="Istad Strikers",'Tellere og summer'!$A$89,IF(AL275="Ytre Bowlinglag",'Tellere og summer'!$A$99,"NA"))))))))))</f>
        <v>0</v>
      </c>
      <c r="AL284" s="8"/>
      <c r="AM284" s="19"/>
      <c r="AN284" s="8"/>
      <c r="AO284" s="10">
        <f t="shared" si="164"/>
        <v>0</v>
      </c>
      <c r="AP284" s="27"/>
      <c r="AQ284" s="47">
        <f>IF(AR275="Normo Slipestasjon",'Tellere og summer'!$A$9,IF(AR275="Glamox",'Tellere og summer'!$A$19,IF(AR275="Molde Kommune",'Tellere og summer'!$A$29,IF(AR275="Rørlegger 1",'Tellere og summer'!$A$39,IF(AR275="TietoEVRY",'Tellere og summer'!$A$49,IF(AR275="Danielsen å i",'Tellere og summer'!$A$59,IF(AR275="Panorama Turkeys",'Tellere og summer'!$A$69,IF(AR275="Team Fuglset",'Tellere og summer'!$A$79,IF(AR275="Istad Strikers",'Tellere og summer'!$A$89,IF(AR275="Ytre Bowlinglag",'Tellere og summer'!$A$99,"NA"))))))))))</f>
        <v>0</v>
      </c>
      <c r="AR284" s="8"/>
      <c r="AS284" s="19"/>
      <c r="AT284" s="8"/>
      <c r="AU284" s="10">
        <f t="shared" si="165"/>
        <v>0</v>
      </c>
      <c r="AV284" s="40"/>
      <c r="AW284" s="47" t="str">
        <f>IF(AX275="Normo Slipestasjon",'Tellere og summer'!$A$9,IF(AX275="Glamox",'Tellere og summer'!$A$19,IF(AX275="Molde Kommune",'Tellere og summer'!$A$29,IF(AX275="Rørlegger 1",'Tellere og summer'!$A$39,IF(AX275="TietoEVRY",'Tellere og summer'!$A$49,IF(AX275="Danielsen å i",'Tellere og summer'!$A$59,IF(AX275="Panorama Turkeys",'Tellere og summer'!$A$69,IF(AX275="Team Fuglset",'Tellere og summer'!$A$79,IF(AX275="Istad Strikers",'Tellere og summer'!$A$89,IF(AX275="Ytre Bowlinglag",'Tellere og summer'!$A$99,"NA"))))))))))</f>
        <v>Simen K. Roaldsøy</v>
      </c>
      <c r="AX284" s="8"/>
      <c r="AY284" s="19"/>
      <c r="AZ284" s="8"/>
      <c r="BA284" s="10">
        <f t="shared" si="166"/>
        <v>0</v>
      </c>
      <c r="BB284" s="27"/>
      <c r="BC284" s="47" t="str">
        <f>IF(BD275="Normo Slipestasjon",'Tellere og summer'!$A$9,IF(BD275="Glamox",'Tellere og summer'!$A$19,IF(BD275="Molde Kommune",'Tellere og summer'!$A$29,IF(BD275="Rørlegger 1",'Tellere og summer'!$A$39,IF(BD275="TietoEVRY",'Tellere og summer'!$A$49,IF(BD275="Danielsen å i",'Tellere og summer'!$A$59,IF(BD275="Panorama Turkeys",'Tellere og summer'!$A$69,IF(BD275="Team Fuglset",'Tellere og summer'!$A$79,IF(BD275="Istad Strikers",'Tellere og summer'!$A$89,IF(BD275="Ytre Bowlinglag",'Tellere og summer'!$A$99,"NA"))))))))))</f>
        <v>For mange spillere</v>
      </c>
      <c r="BD284" s="8"/>
      <c r="BE284" s="19"/>
      <c r="BF284" s="8"/>
      <c r="BG284" s="10">
        <f t="shared" si="167"/>
        <v>0</v>
      </c>
    </row>
    <row r="285" spans="1:59" ht="22" thickBot="1">
      <c r="A285" s="23" t="s">
        <v>9</v>
      </c>
      <c r="B285" s="11">
        <f>HCP!$P$16</f>
        <v>63</v>
      </c>
      <c r="C285" s="11">
        <f>HCP!$P$16</f>
        <v>63</v>
      </c>
      <c r="D285" s="11">
        <f>HCP!$P$16</f>
        <v>63</v>
      </c>
      <c r="E285" s="13">
        <f t="shared" si="158"/>
        <v>189</v>
      </c>
      <c r="F285" s="27"/>
      <c r="G285" s="23" t="s">
        <v>9</v>
      </c>
      <c r="H285" s="11">
        <f>HCP!$P$2</f>
        <v>120</v>
      </c>
      <c r="I285" s="11">
        <f>HCP!$P$2</f>
        <v>120</v>
      </c>
      <c r="J285" s="11">
        <f>HCP!$P$2</f>
        <v>120</v>
      </c>
      <c r="K285" s="13">
        <f t="shared" ref="K285" si="168">SUM(H285:J285)</f>
        <v>360</v>
      </c>
      <c r="L285" s="40"/>
      <c r="M285" s="23" t="s">
        <v>9</v>
      </c>
      <c r="N285" s="11">
        <f>HCP!$P$20</f>
        <v>60</v>
      </c>
      <c r="O285" s="11">
        <f>HCP!$P$20</f>
        <v>60</v>
      </c>
      <c r="P285" s="11">
        <f>HCP!$P$20</f>
        <v>60</v>
      </c>
      <c r="Q285" s="13">
        <f t="shared" si="160"/>
        <v>180</v>
      </c>
      <c r="R285" s="27"/>
      <c r="S285" s="23" t="s">
        <v>9</v>
      </c>
      <c r="T285" s="11">
        <f>HCP!$P$4</f>
        <v>0</v>
      </c>
      <c r="U285" s="11">
        <f>HCP!$P$4</f>
        <v>0</v>
      </c>
      <c r="V285" s="11">
        <f>HCP!$P$4</f>
        <v>0</v>
      </c>
      <c r="W285" s="13">
        <f t="shared" si="161"/>
        <v>0</v>
      </c>
      <c r="X285" s="40"/>
      <c r="Y285" s="23" t="s">
        <v>9</v>
      </c>
      <c r="Z285" s="11">
        <f>HCP!$P$18</f>
        <v>126</v>
      </c>
      <c r="AA285" s="11">
        <f>HCP!$P$18</f>
        <v>126</v>
      </c>
      <c r="AB285" s="11">
        <f>HCP!$P$18</f>
        <v>126</v>
      </c>
      <c r="AC285" s="13">
        <f t="shared" si="162"/>
        <v>378</v>
      </c>
      <c r="AD285" s="27"/>
      <c r="AE285" s="23" t="s">
        <v>9</v>
      </c>
      <c r="AF285" s="11">
        <f>HCP!$P$10</f>
        <v>105</v>
      </c>
      <c r="AG285" s="11">
        <f>HCP!$P$10</f>
        <v>105</v>
      </c>
      <c r="AH285" s="11">
        <f>HCP!$P$10</f>
        <v>105</v>
      </c>
      <c r="AI285" s="13">
        <f t="shared" si="163"/>
        <v>315</v>
      </c>
      <c r="AJ285" s="40"/>
      <c r="AK285" s="23" t="s">
        <v>9</v>
      </c>
      <c r="AL285" s="11">
        <f>HCP!$P$12</f>
        <v>9</v>
      </c>
      <c r="AM285" s="11">
        <f>HCP!$P$12</f>
        <v>9</v>
      </c>
      <c r="AN285" s="11">
        <f>HCP!$P$12</f>
        <v>9</v>
      </c>
      <c r="AO285" s="13">
        <f t="shared" si="164"/>
        <v>27</v>
      </c>
      <c r="AP285" s="27"/>
      <c r="AQ285" s="23" t="s">
        <v>9</v>
      </c>
      <c r="AR285" s="11">
        <f>HCP!$P$6</f>
        <v>87</v>
      </c>
      <c r="AS285" s="11">
        <f>HCP!$P$6</f>
        <v>87</v>
      </c>
      <c r="AT285" s="11">
        <f>HCP!$P$6</f>
        <v>87</v>
      </c>
      <c r="AU285" s="13">
        <f t="shared" si="165"/>
        <v>261</v>
      </c>
      <c r="AV285" s="40"/>
      <c r="AW285" s="23" t="s">
        <v>9</v>
      </c>
      <c r="AX285" s="11">
        <f>HCP!$P$14</f>
        <v>72</v>
      </c>
      <c r="AY285" s="11">
        <f>HCP!$P$14</f>
        <v>72</v>
      </c>
      <c r="AZ285" s="11">
        <f>HCP!$P$14</f>
        <v>72</v>
      </c>
      <c r="BA285" s="13">
        <f t="shared" si="166"/>
        <v>216</v>
      </c>
      <c r="BB285" s="27"/>
      <c r="BC285" s="23" t="s">
        <v>9</v>
      </c>
      <c r="BD285" s="11">
        <f>HCP!$P$8</f>
        <v>96</v>
      </c>
      <c r="BE285" s="11">
        <f>HCP!$P$8</f>
        <v>96</v>
      </c>
      <c r="BF285" s="11">
        <f>HCP!$P$8</f>
        <v>96</v>
      </c>
      <c r="BG285" s="13">
        <f t="shared" si="167"/>
        <v>288</v>
      </c>
    </row>
    <row r="286" spans="1:59" ht="16" thickBot="1">
      <c r="A286" s="45" t="s">
        <v>7</v>
      </c>
      <c r="B286" s="14">
        <f>SUM(B278:B285)</f>
        <v>561</v>
      </c>
      <c r="C286" s="14">
        <f>SUM(C278:C285)</f>
        <v>520</v>
      </c>
      <c r="D286" s="14">
        <f>SUM(D278:D285)</f>
        <v>546</v>
      </c>
      <c r="E286" s="14">
        <f>SUM(B286:D286)</f>
        <v>1627</v>
      </c>
      <c r="F286" s="27"/>
      <c r="G286" s="27"/>
      <c r="H286" s="14">
        <f>SUM(H278:H285)</f>
        <v>478</v>
      </c>
      <c r="I286" s="14">
        <f>SUM(I278:I285)</f>
        <v>504</v>
      </c>
      <c r="J286" s="14">
        <f>SUM(J278:J285)</f>
        <v>498</v>
      </c>
      <c r="K286" s="14">
        <f>SUM(H286:J286)</f>
        <v>1480</v>
      </c>
      <c r="L286" s="40"/>
      <c r="M286" s="36"/>
      <c r="N286" s="14">
        <f>SUM(N278:N285)</f>
        <v>492</v>
      </c>
      <c r="O286" s="14">
        <f>SUM(O278:O285)</f>
        <v>554</v>
      </c>
      <c r="P286" s="14">
        <f>SUM(P278:P285)</f>
        <v>523</v>
      </c>
      <c r="Q286" s="14">
        <f>SUM(N286:P286)</f>
        <v>1569</v>
      </c>
      <c r="R286" s="27"/>
      <c r="S286" s="27"/>
      <c r="T286" s="14">
        <f>SUM(T278:T285)</f>
        <v>523</v>
      </c>
      <c r="U286" s="14">
        <f>SUM(U278:U285)</f>
        <v>622</v>
      </c>
      <c r="V286" s="14">
        <f>SUM(V278:V285)</f>
        <v>560</v>
      </c>
      <c r="W286" s="14">
        <f>SUM(T286:V286)</f>
        <v>1705</v>
      </c>
      <c r="X286" s="40"/>
      <c r="Y286" s="36"/>
      <c r="Z286" s="14">
        <f>SUM(Z278:Z285)</f>
        <v>126</v>
      </c>
      <c r="AA286" s="14">
        <f>SUM(AA278:AA285)</f>
        <v>126</v>
      </c>
      <c r="AB286" s="14">
        <f>SUM(AB278:AB285)</f>
        <v>126</v>
      </c>
      <c r="AC286" s="14">
        <f>SUM(Z286:AB286)</f>
        <v>378</v>
      </c>
      <c r="AD286" s="27"/>
      <c r="AE286" s="27"/>
      <c r="AF286" s="14">
        <f>SUM(AF278:AF285)</f>
        <v>105</v>
      </c>
      <c r="AG286" s="14">
        <f>SUM(AG278:AG285)</f>
        <v>105</v>
      </c>
      <c r="AH286" s="14">
        <f>SUM(AH278:AH285)</f>
        <v>105</v>
      </c>
      <c r="AI286" s="14">
        <f>SUM(AF286:AH286)</f>
        <v>315</v>
      </c>
      <c r="AJ286" s="40"/>
      <c r="AK286" s="36"/>
      <c r="AL286" s="14">
        <f>SUM(AL278:AL285)</f>
        <v>616</v>
      </c>
      <c r="AM286" s="14">
        <f>SUM(AM278:AM285)</f>
        <v>535</v>
      </c>
      <c r="AN286" s="14">
        <f>SUM(AN278:AN285)</f>
        <v>547</v>
      </c>
      <c r="AO286" s="14">
        <f>SUM(AL286:AN286)</f>
        <v>1698</v>
      </c>
      <c r="AP286" s="27"/>
      <c r="AQ286" s="27"/>
      <c r="AR286" s="14">
        <f>SUM(AR278:AR285)</f>
        <v>483</v>
      </c>
      <c r="AS286" s="14">
        <f>SUM(AS278:AS285)</f>
        <v>485</v>
      </c>
      <c r="AT286" s="14">
        <f>SUM(AT278:AT285)</f>
        <v>532</v>
      </c>
      <c r="AU286" s="14">
        <f>SUM(AR286:AT286)</f>
        <v>1500</v>
      </c>
      <c r="AV286" s="40"/>
      <c r="AW286" s="36"/>
      <c r="AX286" s="14">
        <f>SUM(AX278:AX285)</f>
        <v>519</v>
      </c>
      <c r="AY286" s="14">
        <f>SUM(AY278:AY285)</f>
        <v>515</v>
      </c>
      <c r="AZ286" s="14">
        <f>SUM(AZ278:AZ285)</f>
        <v>601</v>
      </c>
      <c r="BA286" s="14">
        <f>SUM(AX286:AZ286)</f>
        <v>1635</v>
      </c>
      <c r="BB286" s="27"/>
      <c r="BC286" s="27"/>
      <c r="BD286" s="14">
        <f>SUM(BD278:BD285)</f>
        <v>502</v>
      </c>
      <c r="BE286" s="14">
        <f>SUM(BE278:BE285)</f>
        <v>446</v>
      </c>
      <c r="BF286" s="14">
        <f>SUM(BF278:BF285)</f>
        <v>455</v>
      </c>
      <c r="BG286" s="14">
        <f>SUM(BD286:BF286)</f>
        <v>1403</v>
      </c>
    </row>
    <row r="287" spans="1:59" s="25" customFormat="1" ht="16" thickBot="1">
      <c r="A287" s="45" t="s">
        <v>77</v>
      </c>
      <c r="B287" s="214">
        <f>IF(E286-E285=0,"0",IF(B286&gt;H286,1,IF(B286=H286,"0,5",0)))</f>
        <v>1</v>
      </c>
      <c r="C287" s="214">
        <f>IF(E286-E285=0,"0",IF(C286&gt;I286,1,IF(C286=I286,"0,5",0)))</f>
        <v>1</v>
      </c>
      <c r="D287" s="214">
        <f>IF(E286-E285=0,"0",IF(D286&gt;J286,1,IF(D286=J286,"0,5",0)))</f>
        <v>1</v>
      </c>
      <c r="E287" s="214">
        <f>IF(E286-E285=0,"0",IF(E286&gt;K286,1,IF(E286=K286,"0,5",0)))</f>
        <v>1</v>
      </c>
      <c r="F287" s="27"/>
      <c r="G287" s="27"/>
      <c r="H287" s="214">
        <f>IF(K286-K285=0,"0",IF(H286&gt;B286,1,IF(H286=B286,"0,5",0)))</f>
        <v>0</v>
      </c>
      <c r="I287" s="214">
        <f>IF(K286-K285=0,"0",IF(I286&gt;C286,1,IF(I286=C286,"0,5",0)))</f>
        <v>0</v>
      </c>
      <c r="J287" s="214">
        <f>IF(K286-K285=0,"0",IF(J286&gt;D286,1,IF(J286=D286,"0,5",0)))</f>
        <v>0</v>
      </c>
      <c r="K287" s="214">
        <f>IF(K286-K285=0,"0",IF(K286&gt;E286,1,IF(K286=E286,"0,5",0)))</f>
        <v>0</v>
      </c>
      <c r="L287" s="40"/>
      <c r="M287" s="36"/>
      <c r="N287" s="214">
        <f>IF(Q286-Q285=0,"0",IF(N286&gt;T286,1,IF(N286=T286,"0,5",0)))</f>
        <v>0</v>
      </c>
      <c r="O287" s="214">
        <f>IF(Q286-Q285=0,"0",IF(O286&gt;U286,1,IF(O286=U286,"0,5",0)))</f>
        <v>0</v>
      </c>
      <c r="P287" s="214">
        <f>IF(Q286-Q285=0,"0",IF(P286&gt;V286,1,IF(P286=V286,"0,5",0)))</f>
        <v>0</v>
      </c>
      <c r="Q287" s="214">
        <f>IF(Q286-Q285=0,"0",IF(Q286&gt;W286,1,IF(Q286=W286,"0,5",0)))</f>
        <v>0</v>
      </c>
      <c r="R287" s="27"/>
      <c r="S287" s="27"/>
      <c r="T287" s="214">
        <f>IF(W286-W285=0,"0",IF(T286&gt;N286,1,IF(T286=N286,"0,5",0)))</f>
        <v>1</v>
      </c>
      <c r="U287" s="214">
        <f>IF(W286-W285=0,"0",IF(U286&gt;O286,1,IF(U286=O286,"0,5",0)))</f>
        <v>1</v>
      </c>
      <c r="V287" s="214">
        <f>IF(W286-W285=0,"0",IF(V286&gt;P286,1,IF(V286=P286,"0,5",0)))</f>
        <v>1</v>
      </c>
      <c r="W287" s="214">
        <f>IF(W286-W285=0,"0",IF(W286&gt;Q286,1,IF(W286=Q286,"0,5",0)))</f>
        <v>1</v>
      </c>
      <c r="X287" s="40"/>
      <c r="Y287" s="36"/>
      <c r="Z287" s="214" t="str">
        <f>IF(AC286-AC285=0,"0",IF(Z286&gt;AF286,1,IF(Z286=AF286,"0,5",0)))</f>
        <v>0</v>
      </c>
      <c r="AA287" s="214" t="str">
        <f>IF(AC286-AC285=0,"0",IF(AA286&gt;AG286,1,IF(AA286=AG286,"0,5",0)))</f>
        <v>0</v>
      </c>
      <c r="AB287" s="214" t="str">
        <f>IF(AC286-AC285=0,"0",IF(AB286&gt;AH286,1,IF(AB286=AH286,"0,5",0)))</f>
        <v>0</v>
      </c>
      <c r="AC287" s="214" t="str">
        <f>IF(AC286-AC285=0,"0",IF(AC286&gt;AI286,1,IF(AC286=AI286,"0,5",0)))</f>
        <v>0</v>
      </c>
      <c r="AD287" s="27"/>
      <c r="AE287" s="27"/>
      <c r="AF287" s="214" t="str">
        <f>IF(AI286-AI285=0,"0",IF(AF286&gt;Z286,1,IF(AF286=Z286,"0,5",0)))</f>
        <v>0</v>
      </c>
      <c r="AG287" s="214" t="str">
        <f>IF(AI286-AI285=0,"0",IF(AG286&gt;AA286,1,IF(AG286=AA286,"0,5",0)))</f>
        <v>0</v>
      </c>
      <c r="AH287" s="214" t="str">
        <f>IF(AI286-AI285=0,"0",IF(AH286&gt;AB286,1,IF(AH286=AB286,"0,5",0)))</f>
        <v>0</v>
      </c>
      <c r="AI287" s="214" t="str">
        <f>IF(AI286-AI285=0,"0",IF(AI286&gt;AC286,1,IF(AI286=AC286,"0,5",0)))</f>
        <v>0</v>
      </c>
      <c r="AJ287" s="40"/>
      <c r="AK287" s="36"/>
      <c r="AL287" s="214">
        <f>IF(AO286-AO285=0,"0",IF(AL286&gt;AR286,1,IF(AL286=AR286,"0,5",0)))</f>
        <v>1</v>
      </c>
      <c r="AM287" s="214">
        <f>IF(AO286-AO285=0,"0",IF(AM286&gt;AS286,1,IF(AM286=AS286,"0,5",0)))</f>
        <v>1</v>
      </c>
      <c r="AN287" s="214">
        <f>IF(AO286-AO285=0,"0",IF(AN286&gt;AT286,1,IF(AN286=AT286,"0,5",0)))</f>
        <v>1</v>
      </c>
      <c r="AO287" s="214">
        <f>IF(AO286-AO285=0,"0",IF(AO286&gt;AU286,1,IF(AO286=AU286,"0,5",0)))</f>
        <v>1</v>
      </c>
      <c r="AP287" s="27"/>
      <c r="AQ287" s="27"/>
      <c r="AR287" s="214">
        <f>IF(AU286-AU285=0,"0",IF(AR286&gt;AL286,1,IF(AR286=AL286,"0,5",0)))</f>
        <v>0</v>
      </c>
      <c r="AS287" s="214">
        <f>IF(AU286-AU285=0,"0",IF(AS286&gt;AM286,1,IF(AS286=AM286,"0,5",0)))</f>
        <v>0</v>
      </c>
      <c r="AT287" s="214">
        <f>IF(AU286-AU285=0,"0",IF(AT286&gt;AN286,1,IF(AT286=AN286,"0,5",0)))</f>
        <v>0</v>
      </c>
      <c r="AU287" s="214">
        <f>IF(AU286-AU285=0,"0",IF(AU286&gt;AO286,1,IF(AU286=AO286,"0,5",0)))</f>
        <v>0</v>
      </c>
      <c r="AV287" s="40"/>
      <c r="AW287" s="36"/>
      <c r="AX287" s="214">
        <f>IF(BA286-BA285=0,"0",IF(AX286&gt;BD286,1,IF(AX286=BD286,"0,5",0)))</f>
        <v>1</v>
      </c>
      <c r="AY287" s="214">
        <f>IF(BA286-BA285=0,"0",IF(AY286&gt;BE286,1,IF(AY286=BE286,"0,5",0)))</f>
        <v>1</v>
      </c>
      <c r="AZ287" s="214">
        <f>IF(BA286-BA285=0,"0",IF(AZ286&gt;BF286,1,IF(AZ286=BF286,"0,5",0)))</f>
        <v>1</v>
      </c>
      <c r="BA287" s="214">
        <f>IF(BA286-BA285=0,"0",IF(BA286&gt;BG286,1,IF(BA286=BG286,"0,5",0)))</f>
        <v>1</v>
      </c>
      <c r="BB287" s="27"/>
      <c r="BC287" s="27"/>
      <c r="BD287" s="214">
        <f>IF(BG286-BG285=0,"0",IF(BD286&gt;AX286,1,IF(BD286=AX286,"0,5",0)))</f>
        <v>0</v>
      </c>
      <c r="BE287" s="214">
        <f>IF(BG286-BG285=0,"0",IF(BE286&gt;AY286,1,IF(BE286=AY286,"0,5",0)))</f>
        <v>0</v>
      </c>
      <c r="BF287" s="214">
        <f>IF(BG286-BG285=0,"0",IF(BF286&gt;AZ286,1,IF(BF286=AZ286,"0,5",0)))</f>
        <v>0</v>
      </c>
      <c r="BG287" s="214">
        <f>IF(BG286-BG285=0,"0",IF(BG286&gt;BA286,1,IF(BG286=BA286,"0,5",0)))</f>
        <v>0</v>
      </c>
    </row>
    <row r="288" spans="1:59" s="25" customFormat="1" ht="21" thickBot="1">
      <c r="A288" s="15"/>
      <c r="B288" s="37"/>
      <c r="C288" s="37"/>
      <c r="D288" s="16" t="s">
        <v>10</v>
      </c>
      <c r="E288" s="46">
        <f>B287+C287+D287+E287</f>
        <v>4</v>
      </c>
      <c r="F288" s="37"/>
      <c r="G288" s="37"/>
      <c r="H288" s="37"/>
      <c r="I288" s="37"/>
      <c r="J288" s="16" t="s">
        <v>10</v>
      </c>
      <c r="K288" s="46">
        <f>H287+I287+J287+K287</f>
        <v>0</v>
      </c>
      <c r="L288" s="41"/>
      <c r="M288" s="15"/>
      <c r="N288" s="37"/>
      <c r="O288" s="37"/>
      <c r="P288" s="16" t="s">
        <v>10</v>
      </c>
      <c r="Q288" s="46">
        <f>N287+O287+P287+Q287</f>
        <v>0</v>
      </c>
      <c r="R288" s="37"/>
      <c r="S288" s="37"/>
      <c r="T288" s="37"/>
      <c r="U288" s="37"/>
      <c r="V288" s="16" t="s">
        <v>10</v>
      </c>
      <c r="W288" s="46">
        <f>T287+U287+V287+W287</f>
        <v>4</v>
      </c>
      <c r="X288" s="41"/>
      <c r="Y288" s="15"/>
      <c r="Z288" s="37"/>
      <c r="AA288" s="37"/>
      <c r="AB288" s="16" t="s">
        <v>10</v>
      </c>
      <c r="AC288" s="46">
        <f>Z287+AA287+AB287+AC287</f>
        <v>0</v>
      </c>
      <c r="AD288" s="37"/>
      <c r="AE288" s="37"/>
      <c r="AF288" s="37"/>
      <c r="AG288" s="37"/>
      <c r="AH288" s="16" t="s">
        <v>10</v>
      </c>
      <c r="AI288" s="46">
        <f>AF287+AG287+AH287+AI287</f>
        <v>0</v>
      </c>
      <c r="AJ288" s="41"/>
      <c r="AK288" s="15"/>
      <c r="AL288" s="37"/>
      <c r="AM288" s="37"/>
      <c r="AN288" s="16" t="s">
        <v>10</v>
      </c>
      <c r="AO288" s="46">
        <f>AL287+AM287+AN287+AO287</f>
        <v>4</v>
      </c>
      <c r="AP288" s="37"/>
      <c r="AQ288" s="37"/>
      <c r="AR288" s="37"/>
      <c r="AS288" s="37"/>
      <c r="AT288" s="16" t="s">
        <v>10</v>
      </c>
      <c r="AU288" s="46">
        <f>SUM(AR287:AU287)</f>
        <v>0</v>
      </c>
      <c r="AV288" s="41"/>
      <c r="AW288" s="15"/>
      <c r="AX288" s="37"/>
      <c r="AY288" s="37"/>
      <c r="AZ288" s="16" t="s">
        <v>10</v>
      </c>
      <c r="BA288" s="46">
        <f>AX287+AY287+AZ287+BA287</f>
        <v>4</v>
      </c>
      <c r="BB288" s="37"/>
      <c r="BC288" s="37"/>
      <c r="BD288" s="37"/>
      <c r="BE288" s="37"/>
      <c r="BF288" s="16" t="s">
        <v>10</v>
      </c>
      <c r="BG288" s="46">
        <f>BD287+BE287+BF287+BG287</f>
        <v>0</v>
      </c>
    </row>
    <row r="289" spans="1:59" s="25" customFormat="1" ht="16" thickBot="1">
      <c r="D289" s="44" t="s">
        <v>268</v>
      </c>
      <c r="E289" s="44" t="str">
        <f>IF(E286-E285=0,"IS",IF(E288&gt;K288,"S",IF(E288&lt;K288,"T",IF(E288=K288,"U","0"))))</f>
        <v>S</v>
      </c>
      <c r="J289" s="44" t="s">
        <v>268</v>
      </c>
      <c r="K289" s="44" t="str">
        <f>IF(K286-K285=0,"IS",IF(K288&gt;E288,"S",IF(K288&lt;E288,"T",IF(K288=E288,"U","0"))))</f>
        <v>T</v>
      </c>
      <c r="P289" s="44" t="s">
        <v>268</v>
      </c>
      <c r="Q289" s="44" t="str">
        <f>IF(Q286-Q285=0,"IS",IF(Q288&gt;W288,"S",IF(Q288&lt;W288,"T",IF(Q288=W288,"U","0"))))</f>
        <v>T</v>
      </c>
      <c r="V289" s="44" t="s">
        <v>268</v>
      </c>
      <c r="W289" s="44" t="str">
        <f>IF(W286-W285=0,"IS",IF(W288&gt;Q288,"S",IF(W288&lt;Q288,"T",IF(W288=Q288,"U","0"))))</f>
        <v>S</v>
      </c>
      <c r="AB289" s="44" t="s">
        <v>268</v>
      </c>
      <c r="AC289" s="44" t="str">
        <f>IF(AC286-AC285=0,"IS",IF(AC288&gt;AI288,"S",IF(AC288&lt;AI288,"T",IF(AC288=AI288,"U","0"))))</f>
        <v>IS</v>
      </c>
      <c r="AH289" s="44" t="s">
        <v>268</v>
      </c>
      <c r="AI289" s="44" t="str">
        <f>IF(AI286-AI285=0,"IS",IF(AI288&gt;AC288,"S",IF(AI288&lt;AC288,"T",IF(AI288=AC288,"U","0"))))</f>
        <v>IS</v>
      </c>
      <c r="AN289" s="44" t="s">
        <v>268</v>
      </c>
      <c r="AO289" s="44" t="str">
        <f>IF(AO286-AO285=0,"IS",IF(AO288&gt;AU288,"S",IF(AO288&lt;AU288,"T",IF(AO288=AU288,"U","0"))))</f>
        <v>S</v>
      </c>
      <c r="AT289" s="44" t="s">
        <v>268</v>
      </c>
      <c r="AU289" s="44" t="str">
        <f>IF(AU286-AU285=0,"IS",IF(AU288&gt;AO288,"S",IF(AU288&lt;AO288,"T",IF(AU288=AO288,"U","0"))))</f>
        <v>T</v>
      </c>
      <c r="AZ289" s="44" t="s">
        <v>268</v>
      </c>
      <c r="BA289" s="44" t="str">
        <f>IF(BA286-BA285=0,"IS",IF(BA288&gt;BG288,"S",IF(BA288&lt;BG288,"T",IF(BA288=BG288,"U","0"))))</f>
        <v>S</v>
      </c>
      <c r="BF289" s="44" t="s">
        <v>268</v>
      </c>
      <c r="BG289" s="44" t="str">
        <f>IF(BG286-BG285=0,"IS",IF(BG288&gt;BA288,"S",IF(BG288&lt;BA288,"T",IF(BG288=BA288,"U","0"))))</f>
        <v>T</v>
      </c>
    </row>
    <row r="290" spans="1:59" ht="16" thickBot="1"/>
    <row r="291" spans="1:59" ht="27" thickBot="1">
      <c r="A291" s="38" t="s">
        <v>176</v>
      </c>
      <c r="B291" s="39"/>
      <c r="C291" s="39"/>
      <c r="D291" s="39"/>
      <c r="E291" s="39"/>
      <c r="F291" s="39"/>
      <c r="G291" s="39"/>
      <c r="H291" s="39"/>
      <c r="I291" s="39"/>
      <c r="J291" s="39"/>
      <c r="K291" s="39"/>
      <c r="L291" s="39"/>
      <c r="M291" s="39"/>
      <c r="N291" s="39"/>
      <c r="O291" s="39"/>
      <c r="P291" s="39"/>
      <c r="Q291" s="39"/>
      <c r="R291" s="39"/>
      <c r="S291" s="39"/>
      <c r="T291" s="39"/>
      <c r="U291" s="39"/>
      <c r="V291" s="39"/>
      <c r="W291" s="39"/>
      <c r="X291" s="39"/>
      <c r="Y291" s="39"/>
      <c r="Z291" s="39"/>
      <c r="AA291" s="39"/>
      <c r="AB291" s="39"/>
      <c r="AC291" s="39"/>
      <c r="AD291" s="39"/>
      <c r="AE291" s="39"/>
      <c r="AF291" s="39"/>
      <c r="AG291" s="39"/>
      <c r="AH291" s="39"/>
      <c r="AI291" s="39"/>
      <c r="AJ291" s="39"/>
      <c r="AK291" s="39"/>
      <c r="AL291" s="39"/>
      <c r="AM291" s="39"/>
      <c r="AN291" s="39"/>
      <c r="AO291" s="39"/>
      <c r="AP291" s="39"/>
      <c r="AQ291" s="39"/>
      <c r="AR291" s="39"/>
      <c r="AS291" s="39"/>
      <c r="AT291" s="39"/>
      <c r="AU291" s="39"/>
      <c r="AV291" s="39"/>
      <c r="AW291" s="39"/>
      <c r="AX291" s="39"/>
      <c r="AY291" s="39"/>
      <c r="AZ291" s="39"/>
      <c r="BA291" s="39"/>
      <c r="BB291" s="39"/>
      <c r="BC291" s="39"/>
      <c r="BD291" s="39"/>
      <c r="BE291" s="39"/>
      <c r="BF291" s="39"/>
      <c r="BG291" s="42"/>
    </row>
    <row r="292" spans="1:59" ht="21">
      <c r="A292" s="24" t="s">
        <v>177</v>
      </c>
      <c r="B292" s="31"/>
      <c r="C292" s="31"/>
      <c r="D292" s="31"/>
      <c r="E292" s="31"/>
      <c r="F292" s="31"/>
      <c r="G292" s="31"/>
      <c r="H292" s="31"/>
      <c r="I292" s="31"/>
      <c r="J292" s="31"/>
      <c r="K292" s="32"/>
      <c r="L292" s="40"/>
      <c r="M292" s="24" t="s">
        <v>178</v>
      </c>
      <c r="N292" s="31"/>
      <c r="O292" s="31"/>
      <c r="P292" s="31"/>
      <c r="Q292" s="31"/>
      <c r="R292" s="31"/>
      <c r="S292" s="31"/>
      <c r="T292" s="31"/>
      <c r="U292" s="31"/>
      <c r="V292" s="31"/>
      <c r="W292" s="32"/>
      <c r="X292" s="40"/>
      <c r="Y292" s="24" t="s">
        <v>179</v>
      </c>
      <c r="Z292" s="31"/>
      <c r="AA292" s="31"/>
      <c r="AB292" s="31"/>
      <c r="AC292" s="31"/>
      <c r="AD292" s="31"/>
      <c r="AE292" s="31"/>
      <c r="AF292" s="31"/>
      <c r="AG292" s="31"/>
      <c r="AH292" s="31"/>
      <c r="AI292" s="32"/>
      <c r="AJ292" s="40"/>
      <c r="AK292" s="24" t="s">
        <v>180</v>
      </c>
      <c r="AL292" s="31"/>
      <c r="AM292" s="31"/>
      <c r="AN292" s="31"/>
      <c r="AO292" s="31"/>
      <c r="AP292" s="31"/>
      <c r="AQ292" s="31"/>
      <c r="AR292" s="31"/>
      <c r="AS292" s="31"/>
      <c r="AT292" s="31"/>
      <c r="AU292" s="32"/>
      <c r="AV292" s="40"/>
      <c r="AW292" s="24" t="s">
        <v>181</v>
      </c>
      <c r="AX292" s="31"/>
      <c r="AY292" s="31"/>
      <c r="AZ292" s="31"/>
      <c r="BA292" s="31"/>
      <c r="BB292" s="31"/>
      <c r="BC292" s="31"/>
      <c r="BD292" s="31"/>
      <c r="BE292" s="31"/>
      <c r="BF292" s="31"/>
      <c r="BG292" s="32"/>
    </row>
    <row r="293" spans="1:59" ht="18">
      <c r="A293" s="33" t="s">
        <v>2</v>
      </c>
      <c r="B293" s="386" t="s">
        <v>31</v>
      </c>
      <c r="C293" s="386"/>
      <c r="D293" s="27"/>
      <c r="E293" s="27"/>
      <c r="F293" s="27"/>
      <c r="G293" s="34" t="s">
        <v>13</v>
      </c>
      <c r="H293" s="386" t="s">
        <v>11</v>
      </c>
      <c r="I293" s="386"/>
      <c r="J293" s="27"/>
      <c r="K293" s="35"/>
      <c r="L293" s="40"/>
      <c r="M293" s="33" t="s">
        <v>2</v>
      </c>
      <c r="N293" s="386" t="s">
        <v>30</v>
      </c>
      <c r="O293" s="386"/>
      <c r="P293" s="27"/>
      <c r="Q293" s="27"/>
      <c r="R293" s="27"/>
      <c r="S293" s="34" t="s">
        <v>13</v>
      </c>
      <c r="T293" s="386" t="s">
        <v>12</v>
      </c>
      <c r="U293" s="386"/>
      <c r="V293" s="27"/>
      <c r="W293" s="35"/>
      <c r="X293" s="40"/>
      <c r="Y293" s="33" t="s">
        <v>2</v>
      </c>
      <c r="Z293" s="386" t="s">
        <v>25</v>
      </c>
      <c r="AA293" s="386"/>
      <c r="AB293" s="27"/>
      <c r="AC293" s="27"/>
      <c r="AD293" s="27"/>
      <c r="AE293" s="34" t="s">
        <v>13</v>
      </c>
      <c r="AF293" s="386" t="s">
        <v>27</v>
      </c>
      <c r="AG293" s="386"/>
      <c r="AH293" s="27"/>
      <c r="AI293" s="35"/>
      <c r="AJ293" s="40"/>
      <c r="AK293" s="33" t="s">
        <v>2</v>
      </c>
      <c r="AL293" s="386" t="s">
        <v>29</v>
      </c>
      <c r="AM293" s="386"/>
      <c r="AN293" s="27"/>
      <c r="AO293" s="27"/>
      <c r="AP293" s="27"/>
      <c r="AQ293" s="34" t="s">
        <v>13</v>
      </c>
      <c r="AR293" s="386" t="s">
        <v>64</v>
      </c>
      <c r="AS293" s="386"/>
      <c r="AT293" s="27"/>
      <c r="AU293" s="35"/>
      <c r="AV293" s="40"/>
      <c r="AW293" s="33" t="s">
        <v>2</v>
      </c>
      <c r="AX293" s="386" t="s">
        <v>32</v>
      </c>
      <c r="AY293" s="386"/>
      <c r="AZ293" s="27"/>
      <c r="BA293" s="27"/>
      <c r="BB293" s="27"/>
      <c r="BC293" s="34" t="s">
        <v>13</v>
      </c>
      <c r="BD293" s="386" t="s">
        <v>26</v>
      </c>
      <c r="BE293" s="386"/>
      <c r="BF293" s="27"/>
      <c r="BG293" s="35"/>
    </row>
    <row r="294" spans="1:59" ht="16" thickBot="1">
      <c r="A294" s="36"/>
      <c r="B294" s="27"/>
      <c r="C294" s="27"/>
      <c r="D294" s="27"/>
      <c r="E294" s="27"/>
      <c r="F294" s="27"/>
      <c r="G294" s="27"/>
      <c r="H294" s="27"/>
      <c r="I294" s="27"/>
      <c r="J294" s="27"/>
      <c r="K294" s="35"/>
      <c r="L294" s="40"/>
      <c r="M294" s="36"/>
      <c r="N294" s="27"/>
      <c r="O294" s="27"/>
      <c r="P294" s="27"/>
      <c r="Q294" s="27"/>
      <c r="R294" s="27"/>
      <c r="S294" s="27"/>
      <c r="T294" s="27"/>
      <c r="U294" s="27"/>
      <c r="V294" s="27"/>
      <c r="W294" s="35"/>
      <c r="X294" s="40"/>
      <c r="Y294" s="36"/>
      <c r="Z294" s="27"/>
      <c r="AA294" s="27"/>
      <c r="AB294" s="27"/>
      <c r="AC294" s="27"/>
      <c r="AD294" s="27"/>
      <c r="AE294" s="27"/>
      <c r="AF294" s="27"/>
      <c r="AG294" s="27"/>
      <c r="AH294" s="27"/>
      <c r="AI294" s="35"/>
      <c r="AJ294" s="40"/>
      <c r="AK294" s="36"/>
      <c r="AL294" s="27"/>
      <c r="AM294" s="27"/>
      <c r="AN294" s="27"/>
      <c r="AO294" s="27"/>
      <c r="AP294" s="27"/>
      <c r="AQ294" s="27"/>
      <c r="AR294" s="27"/>
      <c r="AS294" s="27"/>
      <c r="AT294" s="27"/>
      <c r="AU294" s="35"/>
      <c r="AV294" s="40"/>
      <c r="AW294" s="36"/>
      <c r="AX294" s="27"/>
      <c r="AY294" s="27"/>
      <c r="AZ294" s="27"/>
      <c r="BA294" s="27"/>
      <c r="BB294" s="27"/>
      <c r="BC294" s="27"/>
      <c r="BD294" s="27"/>
      <c r="BE294" s="27"/>
      <c r="BF294" s="27"/>
      <c r="BG294" s="35"/>
    </row>
    <row r="295" spans="1:59" ht="16" thickBot="1">
      <c r="A295" s="3" t="s">
        <v>3</v>
      </c>
      <c r="B295" s="4" t="s">
        <v>4</v>
      </c>
      <c r="C295" s="17" t="s">
        <v>5</v>
      </c>
      <c r="D295" s="17" t="s">
        <v>6</v>
      </c>
      <c r="E295" s="4" t="s">
        <v>7</v>
      </c>
      <c r="F295" s="27"/>
      <c r="G295" s="3" t="s">
        <v>3</v>
      </c>
      <c r="H295" s="4" t="s">
        <v>4</v>
      </c>
      <c r="I295" s="17" t="s">
        <v>5</v>
      </c>
      <c r="J295" s="17" t="s">
        <v>6</v>
      </c>
      <c r="K295" s="4" t="s">
        <v>7</v>
      </c>
      <c r="L295" s="40"/>
      <c r="M295" s="3" t="s">
        <v>3</v>
      </c>
      <c r="N295" s="4" t="s">
        <v>4</v>
      </c>
      <c r="O295" s="17" t="s">
        <v>5</v>
      </c>
      <c r="P295" s="17" t="s">
        <v>6</v>
      </c>
      <c r="Q295" s="4" t="s">
        <v>7</v>
      </c>
      <c r="R295" s="27"/>
      <c r="S295" s="3" t="s">
        <v>3</v>
      </c>
      <c r="T295" s="4" t="s">
        <v>4</v>
      </c>
      <c r="U295" s="17" t="s">
        <v>5</v>
      </c>
      <c r="V295" s="17" t="s">
        <v>6</v>
      </c>
      <c r="W295" s="4" t="s">
        <v>7</v>
      </c>
      <c r="X295" s="40"/>
      <c r="Y295" s="3" t="s">
        <v>3</v>
      </c>
      <c r="Z295" s="4" t="s">
        <v>4</v>
      </c>
      <c r="AA295" s="17" t="s">
        <v>5</v>
      </c>
      <c r="AB295" s="17" t="s">
        <v>6</v>
      </c>
      <c r="AC295" s="4" t="s">
        <v>7</v>
      </c>
      <c r="AD295" s="27"/>
      <c r="AE295" s="3" t="s">
        <v>3</v>
      </c>
      <c r="AF295" s="4" t="s">
        <v>4</v>
      </c>
      <c r="AG295" s="17" t="s">
        <v>5</v>
      </c>
      <c r="AH295" s="17" t="s">
        <v>6</v>
      </c>
      <c r="AI295" s="4" t="s">
        <v>7</v>
      </c>
      <c r="AJ295" s="40"/>
      <c r="AK295" s="3" t="s">
        <v>3</v>
      </c>
      <c r="AL295" s="4" t="s">
        <v>4</v>
      </c>
      <c r="AM295" s="17" t="s">
        <v>5</v>
      </c>
      <c r="AN295" s="17" t="s">
        <v>6</v>
      </c>
      <c r="AO295" s="4" t="s">
        <v>7</v>
      </c>
      <c r="AP295" s="27"/>
      <c r="AQ295" s="3" t="s">
        <v>3</v>
      </c>
      <c r="AR295" s="4" t="s">
        <v>4</v>
      </c>
      <c r="AS295" s="17" t="s">
        <v>5</v>
      </c>
      <c r="AT295" s="17" t="s">
        <v>6</v>
      </c>
      <c r="AU295" s="4" t="s">
        <v>7</v>
      </c>
      <c r="AV295" s="40"/>
      <c r="AW295" s="3" t="s">
        <v>3</v>
      </c>
      <c r="AX295" s="4" t="s">
        <v>4</v>
      </c>
      <c r="AY295" s="17" t="s">
        <v>5</v>
      </c>
      <c r="AZ295" s="17" t="s">
        <v>6</v>
      </c>
      <c r="BA295" s="4" t="s">
        <v>7</v>
      </c>
      <c r="BB295" s="27"/>
      <c r="BC295" s="3" t="s">
        <v>3</v>
      </c>
      <c r="BD295" s="4" t="s">
        <v>4</v>
      </c>
      <c r="BE295" s="17" t="s">
        <v>5</v>
      </c>
      <c r="BF295" s="17" t="s">
        <v>6</v>
      </c>
      <c r="BG295" s="4" t="s">
        <v>7</v>
      </c>
    </row>
    <row r="296" spans="1:59">
      <c r="A296" s="47" t="str">
        <f>IF(B293="Normo Slipestasjon",'Tellere og summer'!$A$3,IF(B293="Glamox",'Tellere og summer'!$A$13,IF(B293="Molde Kommune",'Tellere og summer'!$A$23,IF(B293="Rørlegger 1",'Tellere og summer'!$A$33,IF(B293="TietoEVRY",'Tellere og summer'!$A$43,IF(B293="Danielsen å i",'Tellere og summer'!$A$53,IF(B293="Panorama Turkeys",'Tellere og summer'!$A$63,IF(B293="Team Fuglset",'Tellere og summer'!$A$73,IF(B293="Istad Strikers",'Tellere og summer'!$A$83,IF(B293="Ytre Bowlinglag",'Tellere og summer'!$A$93,"NA"))))))))))</f>
        <v>Amund Vaagen</v>
      </c>
      <c r="B296" s="5"/>
      <c r="C296" s="18"/>
      <c r="D296" s="5"/>
      <c r="E296" s="7">
        <f>SUM(B296:D296)</f>
        <v>0</v>
      </c>
      <c r="F296" s="27"/>
      <c r="G296" s="47" t="str">
        <f>IF(H293="Normo Slipestasjon",'Tellere og summer'!$A$3,IF(H293="Glamox",'Tellere og summer'!$A$13,IF(H293="Molde Kommune",'Tellere og summer'!$A$23,IF(H293="Rørlegger 1",'Tellere og summer'!$A$33,IF(H293="TietoEVRY",'Tellere og summer'!$A$43,IF(H293="Danielsen å i",'Tellere og summer'!$A$53,IF(H293="Panorama Turkeys",'Tellere og summer'!$A$63,IF(H293="Team Fuglset",'Tellere og summer'!$A$73,IF(H293="Istad Strikers",'Tellere og summer'!$A$83,IF(H293="Ytre Bowlinglag",'Tellere og summer'!$A$93,"NA"))))))))))</f>
        <v>Asbjørn Toft</v>
      </c>
      <c r="H296" s="5">
        <v>157</v>
      </c>
      <c r="I296" s="18">
        <v>114</v>
      </c>
      <c r="J296" s="6">
        <v>143</v>
      </c>
      <c r="K296" s="5">
        <f>SUM(H296:J296)</f>
        <v>414</v>
      </c>
      <c r="L296" s="40"/>
      <c r="M296" s="47" t="str">
        <f>IF(N293="Normo Slipestasjon",'Tellere og summer'!$A$3,IF(N293="Glamox",'Tellere og summer'!$A$13,IF(N293="Molde Kommune",'Tellere og summer'!$A$23,IF(N293="Rørlegger 1",'Tellere og summer'!$A$33,IF(N293="TietoEVRY",'Tellere og summer'!$A$43,IF(N293="Danielsen å i",'Tellere og summer'!$A$53,IF(N293="Panorama Turkeys",'Tellere og summer'!$A$63,IF(N293="Team Fuglset",'Tellere og summer'!$A$73,IF(N293="Istad Strikers",'Tellere og summer'!$A$83,IF(N293="Ytre Bowlinglag",'Tellere og summer'!$A$93,"NA"))))))))))</f>
        <v>Arne Ytterhaug</v>
      </c>
      <c r="N296" s="5"/>
      <c r="O296" s="18"/>
      <c r="P296" s="5"/>
      <c r="Q296" s="7">
        <f>SUM(N296:P296)</f>
        <v>0</v>
      </c>
      <c r="R296" s="27"/>
      <c r="S296" s="47" t="str">
        <f>IF(T293="Normo Slipestasjon",'Tellere og summer'!$A$3,IF(T293="Glamox",'Tellere og summer'!$A$13,IF(T293="Molde Kommune",'Tellere og summer'!$A$23,IF(T293="Rørlegger 1",'Tellere og summer'!$A$33,IF(T293="TietoEVRY",'Tellere og summer'!$A$43,IF(T293="Danielsen å i",'Tellere og summer'!$A$53,IF(T293="Panorama Turkeys",'Tellere og summer'!$A$63,IF(T293="Team Fuglset",'Tellere og summer'!$A$73,IF(T293="Istad Strikers",'Tellere og summer'!$A$83,IF(T293="Ytre Bowlinglag",'Tellere og summer'!$A$93,"NA"))))))))))</f>
        <v>Paul Boyle</v>
      </c>
      <c r="T296" s="5">
        <v>184</v>
      </c>
      <c r="U296" s="18">
        <v>139</v>
      </c>
      <c r="V296" s="5">
        <v>201</v>
      </c>
      <c r="W296" s="7">
        <f>SUM(T296:V296)</f>
        <v>524</v>
      </c>
      <c r="X296" s="40"/>
      <c r="Y296" s="47" t="str">
        <f>IF(Z293="Normo Slipestasjon",'Tellere og summer'!$A$3,IF(Z293="Glamox",'Tellere og summer'!$A$13,IF(Z293="Molde Kommune",'Tellere og summer'!$A$23,IF(Z293="Rørlegger 1",'Tellere og summer'!$A$33,IF(Z293="TietoEVRY",'Tellere og summer'!$A$43,IF(Z293="Danielsen å i",'Tellere og summer'!$A$53,IF(Z293="Panorama Turkeys",'Tellere og summer'!$A$63,IF(Z293="Team Fuglset",'Tellere og summer'!$A$73,IF(Z293="Istad Strikers",'Tellere og summer'!$A$83,IF(Z293="Ytre Bowlinglag",'Tellere og summer'!$A$93,"NA"))))))))))</f>
        <v>Gerd Norunn Nygård</v>
      </c>
      <c r="Z296" s="5"/>
      <c r="AA296" s="18"/>
      <c r="AB296" s="5"/>
      <c r="AC296" s="7">
        <f>SUM(Z296:AB296)</f>
        <v>0</v>
      </c>
      <c r="AD296" s="27"/>
      <c r="AE296" s="47" t="str">
        <f>IF(AF293="Normo Slipestasjon",'Tellere og summer'!$A$3,IF(AF293="Glamox",'Tellere og summer'!$A$13,IF(AF293="Molde Kommune",'Tellere og summer'!$A$23,IF(AF293="Rørlegger 1",'Tellere og summer'!$A$33,IF(AF293="TietoEVRY",'Tellere og summer'!$A$43,IF(AF293="Danielsen å i",'Tellere og summer'!$A$53,IF(AF293="Panorama Turkeys",'Tellere og summer'!$A$63,IF(AF293="Team Fuglset",'Tellere og summer'!$A$73,IF(AF293="Istad Strikers",'Tellere og summer'!$A$83,IF(AF293="Ytre Bowlinglag",'Tellere og summer'!$A$93,"NA"))))))))))</f>
        <v>Svein Erik Jenset</v>
      </c>
      <c r="AF296" s="5"/>
      <c r="AG296" s="18"/>
      <c r="AH296" s="5"/>
      <c r="AI296" s="7">
        <f>SUM(AF296:AH296)</f>
        <v>0</v>
      </c>
      <c r="AJ296" s="40"/>
      <c r="AK296" s="47" t="str">
        <f>IF(AL293="Normo Slipestasjon",'Tellere og summer'!$A$3,IF(AL293="Glamox",'Tellere og summer'!$A$13,IF(AL293="Molde Kommune",'Tellere og summer'!$A$23,IF(AL293="Rørlegger 1",'Tellere og summer'!$A$33,IF(AL293="TietoEVRY",'Tellere og summer'!$A$43,IF(AL293="Danielsen å i",'Tellere og summer'!$A$53,IF(AL293="Panorama Turkeys",'Tellere og summer'!$A$63,IF(AL293="Team Fuglset",'Tellere og summer'!$A$73,IF(AL293="Istad Strikers",'Tellere og summer'!$A$83,IF(AL293="Ytre Bowlinglag",'Tellere og summer'!$A$93,"NA"))))))))))</f>
        <v>Martin Aarø</v>
      </c>
      <c r="AL296" s="5">
        <v>150</v>
      </c>
      <c r="AM296" s="18">
        <v>162</v>
      </c>
      <c r="AN296" s="5">
        <v>158</v>
      </c>
      <c r="AO296" s="7">
        <f>SUM(AL296:AN296)</f>
        <v>470</v>
      </c>
      <c r="AP296" s="27"/>
      <c r="AQ296" s="47" t="str">
        <f>IF(AR293="Normo Slipestasjon",'Tellere og summer'!$A$3,IF(AR293="Glamox",'Tellere og summer'!$A$13,IF(AR293="Molde Kommune",'Tellere og summer'!$A$23,IF(AR293="Rørlegger 1",'Tellere og summer'!$A$33,IF(AR293="TietoEVRY",'Tellere og summer'!$A$43,IF(AR293="Danielsen å i",'Tellere og summer'!$A$53,IF(AR293="Panorama Turkeys",'Tellere og summer'!$A$63,IF(AR293="Team Fuglset",'Tellere og summer'!$A$73,IF(AR293="Istad Strikers",'Tellere og summer'!$A$83,IF(AR293="Ytre Bowlinglag",'Tellere og summer'!$A$93,"NA"))))))))))</f>
        <v>Kjell Thorsrudhagen</v>
      </c>
      <c r="AR296" s="5"/>
      <c r="AS296" s="18">
        <v>172</v>
      </c>
      <c r="AT296" s="5">
        <v>186</v>
      </c>
      <c r="AU296" s="7">
        <f>SUM(AR296:AT296)</f>
        <v>358</v>
      </c>
      <c r="AV296" s="40"/>
      <c r="AW296" s="47" t="str">
        <f>IF(AX293="Normo Slipestasjon",'Tellere og summer'!$A$3,IF(AX293="Glamox",'Tellere og summer'!$A$13,IF(AX293="Molde Kommune",'Tellere og summer'!$A$23,IF(AX293="Rørlegger 1",'Tellere og summer'!$A$33,IF(AX293="TietoEVRY",'Tellere og summer'!$A$43,IF(AX293="Danielsen å i",'Tellere og summer'!$A$53,IF(AX293="Panorama Turkeys",'Tellere og summer'!$A$63,IF(AX293="Team Fuglset",'Tellere og summer'!$A$73,IF(AX293="Istad Strikers",'Tellere og summer'!$A$83,IF(AX293="Ytre Bowlinglag",'Tellere og summer'!$A$93,"NA"))))))))))</f>
        <v>Sten-Morten Kjørsvik</v>
      </c>
      <c r="AX296" s="5">
        <v>135</v>
      </c>
      <c r="AY296" s="18">
        <v>178</v>
      </c>
      <c r="AZ296" s="5">
        <v>146</v>
      </c>
      <c r="BA296" s="7">
        <f>SUM(AX296:AZ296)</f>
        <v>459</v>
      </c>
      <c r="BB296" s="27"/>
      <c r="BC296" s="47" t="str">
        <f>IF(BD293="Normo Slipestasjon",'Tellere og summer'!$A$3,IF(BD293="Glamox",'Tellere og summer'!$A$13,IF(BD293="Molde Kommune",'Tellere og summer'!$A$23,IF(BD293="Rørlegger 1",'Tellere og summer'!$A$33,IF(BD293="TietoEVRY",'Tellere og summer'!$A$43,IF(BD293="Danielsen å i",'Tellere og summer'!$A$53,IF(BD293="Panorama Turkeys",'Tellere og summer'!$A$63,IF(BD293="Team Fuglset",'Tellere og summer'!$A$73,IF(BD293="Istad Strikers",'Tellere og summer'!$A$83,IF(BD293="Ytre Bowlinglag",'Tellere og summer'!$A$93,"NA"))))))))))</f>
        <v>Arnfinn Lange</v>
      </c>
      <c r="BD296" s="5">
        <v>131</v>
      </c>
      <c r="BE296" s="18">
        <v>157</v>
      </c>
      <c r="BF296" s="5">
        <v>152</v>
      </c>
      <c r="BG296" s="7">
        <f>SUM(BD296:BF296)</f>
        <v>440</v>
      </c>
    </row>
    <row r="297" spans="1:59">
      <c r="A297" s="47" t="str">
        <f>IF(B293="Normo Slipestasjon",'Tellere og summer'!$A$4,IF(B293="Glamox",'Tellere og summer'!$A$14,IF(B293="Molde Kommune",'Tellere og summer'!$A$24,IF(B293="Rørlegger 1",'Tellere og summer'!$A$34,IF(B293="TietoEVRY",'Tellere og summer'!$A$44,IF(B293="Danielsen å i",'Tellere og summer'!$A$54,IF(B293="Panorama Turkeys",'Tellere og summer'!$A$64,IF(B293="Team Fuglset",'Tellere og summer'!$A$74,IF(B293="Istad Strikers",'Tellere og summer'!$A$84,IF(B293="Ytre Bowlinglag",'Tellere og summer'!$A$94,"NA"))))))))))</f>
        <v>Halvor Vaagen</v>
      </c>
      <c r="B297" s="8"/>
      <c r="C297" s="19"/>
      <c r="D297" s="8"/>
      <c r="E297" s="10">
        <f t="shared" ref="E297:E303" si="169">SUM(B297:D297)</f>
        <v>0</v>
      </c>
      <c r="F297" s="27"/>
      <c r="G297" s="47" t="str">
        <f>IF(H293="Normo Slipestasjon",'Tellere og summer'!$A$4,IF(H293="Glamox",'Tellere og summer'!$A$14,IF(H293="Molde Kommune",'Tellere og summer'!$A$24,IF(H293="Rørlegger 1",'Tellere og summer'!$A$34,IF(H293="TietoEVRY",'Tellere og summer'!$A$44,IF(H293="Danielsen å i",'Tellere og summer'!$A$54,IF(H293="Panorama Turkeys",'Tellere og summer'!$A$64,IF(H293="Team Fuglset",'Tellere og summer'!$A$74,IF(H293="Istad Strikers",'Tellere og summer'!$A$84,IF(H293="Ytre Bowlinglag",'Tellere og summer'!$A$94,"NA"))))))))))</f>
        <v>Tormod Kleppe</v>
      </c>
      <c r="H297" s="8">
        <v>95</v>
      </c>
      <c r="I297" s="19">
        <v>95</v>
      </c>
      <c r="J297" s="9">
        <v>81</v>
      </c>
      <c r="K297" s="8">
        <f t="shared" ref="K297:K302" si="170">SUM(H297:J297)</f>
        <v>271</v>
      </c>
      <c r="L297" s="40"/>
      <c r="M297" s="47" t="str">
        <f>IF(N293="Normo Slipestasjon",'Tellere og summer'!$A$4,IF(N293="Glamox",'Tellere og summer'!$A$14,IF(N293="Molde Kommune",'Tellere og summer'!$A$24,IF(N293="Rørlegger 1",'Tellere og summer'!$A$34,IF(N293="TietoEVRY",'Tellere og summer'!$A$44,IF(N293="Danielsen å i",'Tellere og summer'!$A$54,IF(N293="Panorama Turkeys",'Tellere og summer'!$A$64,IF(N293="Team Fuglset",'Tellere og summer'!$A$74,IF(N293="Istad Strikers",'Tellere og summer'!$A$84,IF(N293="Ytre Bowlinglag",'Tellere og summer'!$A$94,"NA"))))))))))</f>
        <v>Magne Farstadvoll</v>
      </c>
      <c r="N297" s="8">
        <v>133</v>
      </c>
      <c r="O297" s="19">
        <v>127</v>
      </c>
      <c r="P297" s="8">
        <v>133</v>
      </c>
      <c r="Q297" s="10">
        <f t="shared" ref="Q297:Q303" si="171">SUM(N297:P297)</f>
        <v>393</v>
      </c>
      <c r="R297" s="27"/>
      <c r="S297" s="47" t="str">
        <f>IF(T293="Normo Slipestasjon",'Tellere og summer'!$A$4,IF(T293="Glamox",'Tellere og summer'!$A$14,IF(T293="Molde Kommune",'Tellere og summer'!$A$24,IF(T293="Rørlegger 1",'Tellere og summer'!$A$34,IF(T293="TietoEVRY",'Tellere og summer'!$A$44,IF(T293="Danielsen å i",'Tellere og summer'!$A$54,IF(T293="Panorama Turkeys",'Tellere og summer'!$A$64,IF(T293="Team Fuglset",'Tellere og summer'!$A$74,IF(T293="Istad Strikers",'Tellere og summer'!$A$84,IF(T293="Ytre Bowlinglag",'Tellere og summer'!$A$94,"NA"))))))))))</f>
        <v>Rikard Nerland</v>
      </c>
      <c r="T297" s="8">
        <v>227</v>
      </c>
      <c r="U297" s="19">
        <v>203</v>
      </c>
      <c r="V297" s="8">
        <v>201</v>
      </c>
      <c r="W297" s="10">
        <f t="shared" ref="W297:W303" si="172">SUM(T297:V297)</f>
        <v>631</v>
      </c>
      <c r="X297" s="40"/>
      <c r="Y297" s="47" t="str">
        <f>IF(Z293="Normo Slipestasjon",'Tellere og summer'!$A$4,IF(Z293="Glamox",'Tellere og summer'!$A$14,IF(Z293="Molde Kommune",'Tellere og summer'!$A$24,IF(Z293="Rørlegger 1",'Tellere og summer'!$A$34,IF(Z293="TietoEVRY",'Tellere og summer'!$A$44,IF(Z293="Danielsen å i",'Tellere og summer'!$A$54,IF(Z293="Panorama Turkeys",'Tellere og summer'!$A$64,IF(Z293="Team Fuglset",'Tellere og summer'!$A$74,IF(Z293="Istad Strikers",'Tellere og summer'!$A$84,IF(Z293="Ytre Bowlinglag",'Tellere og summer'!$A$94,"NA"))))))))))</f>
        <v>Ole Østigård</v>
      </c>
      <c r="Z297" s="8"/>
      <c r="AA297" s="19"/>
      <c r="AB297" s="8"/>
      <c r="AC297" s="10">
        <f t="shared" ref="AC297:AC303" si="173">SUM(Z297:AB297)</f>
        <v>0</v>
      </c>
      <c r="AD297" s="27"/>
      <c r="AE297" s="47" t="str">
        <f>IF(AF293="Normo Slipestasjon",'Tellere og summer'!$A$4,IF(AF293="Glamox",'Tellere og summer'!$A$14,IF(AF293="Molde Kommune",'Tellere og summer'!$A$24,IF(AF293="Rørlegger 1",'Tellere og summer'!$A$34,IF(AF293="TietoEVRY",'Tellere og summer'!$A$44,IF(AF293="Danielsen å i",'Tellere og summer'!$A$54,IF(AF293="Panorama Turkeys",'Tellere og summer'!$A$64,IF(AF293="Team Fuglset",'Tellere og summer'!$A$74,IF(AF293="Istad Strikers",'Tellere og summer'!$A$84,IF(AF293="Ytre Bowlinglag",'Tellere og summer'!$A$94,"NA"))))))))))</f>
        <v>Øystein Lervik</v>
      </c>
      <c r="AF297" s="8"/>
      <c r="AG297" s="19"/>
      <c r="AH297" s="8"/>
      <c r="AI297" s="10">
        <f t="shared" ref="AI297:AI303" si="174">SUM(AF297:AH297)</f>
        <v>0</v>
      </c>
      <c r="AJ297" s="40"/>
      <c r="AK297" s="47" t="str">
        <f>IF(AL293="Normo Slipestasjon",'Tellere og summer'!$A$4,IF(AL293="Glamox",'Tellere og summer'!$A$14,IF(AL293="Molde Kommune",'Tellere og summer'!$A$24,IF(AL293="Rørlegger 1",'Tellere og summer'!$A$34,IF(AL293="TietoEVRY",'Tellere og summer'!$A$44,IF(AL293="Danielsen å i",'Tellere og summer'!$A$54,IF(AL293="Panorama Turkeys",'Tellere og summer'!$A$64,IF(AL293="Team Fuglset",'Tellere og summer'!$A$74,IF(AL293="Istad Strikers",'Tellere og summer'!$A$84,IF(AL293="Ytre Bowlinglag",'Tellere og summer'!$A$94,"NA"))))))))))</f>
        <v>Jamie Sagstuen</v>
      </c>
      <c r="AL297" s="8">
        <v>164</v>
      </c>
      <c r="AM297" s="19">
        <v>161</v>
      </c>
      <c r="AN297" s="8">
        <v>140</v>
      </c>
      <c r="AO297" s="10">
        <f t="shared" ref="AO297:AO303" si="175">SUM(AL297:AN297)</f>
        <v>465</v>
      </c>
      <c r="AP297" s="27"/>
      <c r="AQ297" s="47" t="str">
        <f>IF(AR293="Normo Slipestasjon",'Tellere og summer'!$A$4,IF(AR293="Glamox",'Tellere og summer'!$A$14,IF(AR293="Molde Kommune",'Tellere og summer'!$A$24,IF(AR293="Rørlegger 1",'Tellere og summer'!$A$34,IF(AR293="TietoEVRY",'Tellere og summer'!$A$44,IF(AR293="Danielsen å i",'Tellere og summer'!$A$54,IF(AR293="Panorama Turkeys",'Tellere og summer'!$A$64,IF(AR293="Team Fuglset",'Tellere og summer'!$A$74,IF(AR293="Istad Strikers",'Tellere og summer'!$A$84,IF(AR293="Ytre Bowlinglag",'Tellere og summer'!$A$94,"NA"))))))))))</f>
        <v>Alhild Danielsen</v>
      </c>
      <c r="AR297" s="8">
        <v>149</v>
      </c>
      <c r="AS297" s="19"/>
      <c r="AT297" s="8">
        <v>131</v>
      </c>
      <c r="AU297" s="10">
        <f t="shared" ref="AU297:AU303" si="176">SUM(AR297:AT297)</f>
        <v>280</v>
      </c>
      <c r="AV297" s="40"/>
      <c r="AW297" s="47" t="str">
        <f>IF(AX293="Normo Slipestasjon",'Tellere og summer'!$A$4,IF(AX293="Glamox",'Tellere og summer'!$A$14,IF(AX293="Molde Kommune",'Tellere og summer'!$A$24,IF(AX293="Rørlegger 1",'Tellere og summer'!$A$34,IF(AX293="TietoEVRY",'Tellere og summer'!$A$44,IF(AX293="Danielsen å i",'Tellere og summer'!$A$54,IF(AX293="Panorama Turkeys",'Tellere og summer'!$A$64,IF(AX293="Team Fuglset",'Tellere og summer'!$A$74,IF(AX293="Istad Strikers",'Tellere og summer'!$A$84,IF(AX293="Ytre Bowlinglag",'Tellere og summer'!$A$94,"NA"))))))))))</f>
        <v>Lars Brian Taylor</v>
      </c>
      <c r="AX297" s="8"/>
      <c r="AY297" s="19"/>
      <c r="AZ297" s="8"/>
      <c r="BA297" s="10">
        <f t="shared" ref="BA297:BA303" si="177">SUM(AX297:AZ297)</f>
        <v>0</v>
      </c>
      <c r="BB297" s="27"/>
      <c r="BC297" s="47" t="str">
        <f>IF(BD293="Normo Slipestasjon",'Tellere og summer'!$A$4,IF(BD293="Glamox",'Tellere og summer'!$A$14,IF(BD293="Molde Kommune",'Tellere og summer'!$A$24,IF(BD293="Rørlegger 1",'Tellere og summer'!$A$34,IF(BD293="TietoEVRY",'Tellere og summer'!$A$44,IF(BD293="Danielsen å i",'Tellere og summer'!$A$54,IF(BD293="Panorama Turkeys",'Tellere og summer'!$A$64,IF(BD293="Team Fuglset",'Tellere og summer'!$A$74,IF(BD293="Istad Strikers",'Tellere og summer'!$A$84,IF(BD293="Ytre Bowlinglag",'Tellere og summer'!$A$94,"NA"))))))))))</f>
        <v>Billy Williams</v>
      </c>
      <c r="BD297" s="8"/>
      <c r="BE297" s="19"/>
      <c r="BF297" s="8"/>
      <c r="BG297" s="10">
        <f t="shared" ref="BG297:BG303" si="178">SUM(BD297:BF297)</f>
        <v>0</v>
      </c>
    </row>
    <row r="298" spans="1:59">
      <c r="A298" s="47" t="str">
        <f>IF(B293="Normo Slipestasjon",'Tellere og summer'!$A$5,IF(B293="Glamox",'Tellere og summer'!$A$15,IF(B293="Molde Kommune",'Tellere og summer'!$A$25,IF(B293="Rørlegger 1",'Tellere og summer'!$A$35,IF(B293="TietoEVRY",'Tellere og summer'!$A$45,IF(B293="Danielsen å i",'Tellere og summer'!$A$55,IF(B293="Panorama Turkeys",'Tellere og summer'!$A$65,IF(B293="Team Fuglset",'Tellere og summer'!$A$75,IF(B293="Istad Strikers",'Tellere og summer'!$A$85,IF(B293="Ytre Bowlinglag",'Tellere og summer'!$A$95,"NA"))))))))))</f>
        <v>Jarle Endreplass</v>
      </c>
      <c r="B298" s="8">
        <v>157</v>
      </c>
      <c r="C298" s="19">
        <v>133</v>
      </c>
      <c r="D298" s="8">
        <v>191</v>
      </c>
      <c r="E298" s="10">
        <f t="shared" si="169"/>
        <v>481</v>
      </c>
      <c r="F298" s="27"/>
      <c r="G298" s="47" t="str">
        <f>IF(H293="Normo Slipestasjon",'Tellere og summer'!$A$5,IF(H293="Glamox",'Tellere og summer'!$A$15,IF(H293="Molde Kommune",'Tellere og summer'!$A$25,IF(H293="Rørlegger 1",'Tellere og summer'!$A$35,IF(H293="TietoEVRY",'Tellere og summer'!$A$45,IF(H293="Danielsen å i",'Tellere og summer'!$A$55,IF(H293="Panorama Turkeys",'Tellere og summer'!$A$65,IF(H293="Team Fuglset",'Tellere og summer'!$A$75,IF(H293="Istad Strikers",'Tellere og summer'!$A$85,IF(H293="Ytre Bowlinglag",'Tellere og summer'!$A$95,"NA"))))))))))</f>
        <v>Tor Åge Langås</v>
      </c>
      <c r="H298" s="8">
        <v>106</v>
      </c>
      <c r="I298" s="19">
        <v>113</v>
      </c>
      <c r="J298" s="9">
        <v>181</v>
      </c>
      <c r="K298" s="8">
        <f t="shared" si="170"/>
        <v>400</v>
      </c>
      <c r="L298" s="40"/>
      <c r="M298" s="47" t="str">
        <f>IF(N293="Normo Slipestasjon",'Tellere og summer'!$A$5,IF(N293="Glamox",'Tellere og summer'!$A$15,IF(N293="Molde Kommune",'Tellere og summer'!$A$25,IF(N293="Rørlegger 1",'Tellere og summer'!$A$35,IF(N293="TietoEVRY",'Tellere og summer'!$A$45,IF(N293="Danielsen å i",'Tellere og summer'!$A$55,IF(N293="Panorama Turkeys",'Tellere og summer'!$A$65,IF(N293="Team Fuglset",'Tellere og summer'!$A$75,IF(N293="Istad Strikers",'Tellere og summer'!$A$85,IF(N293="Ytre Bowlinglag",'Tellere og summer'!$A$95,"NA"))))))))))</f>
        <v>Jan Kjetil Holberg Sandnes</v>
      </c>
      <c r="N298" s="8">
        <v>101</v>
      </c>
      <c r="O298" s="19">
        <v>132</v>
      </c>
      <c r="P298" s="8">
        <v>111</v>
      </c>
      <c r="Q298" s="10">
        <f t="shared" si="171"/>
        <v>344</v>
      </c>
      <c r="R298" s="27"/>
      <c r="S298" s="47" t="str">
        <f>IF(T293="Normo Slipestasjon",'Tellere og summer'!$A$5,IF(T293="Glamox",'Tellere og summer'!$A$15,IF(T293="Molde Kommune",'Tellere og summer'!$A$25,IF(T293="Rørlegger 1",'Tellere og summer'!$A$35,IF(T293="TietoEVRY",'Tellere og summer'!$A$45,IF(T293="Danielsen å i",'Tellere og summer'!$A$55,IF(T293="Panorama Turkeys",'Tellere og summer'!$A$65,IF(T293="Team Fuglset",'Tellere og summer'!$A$75,IF(T293="Istad Strikers",'Tellere og summer'!$A$85,IF(T293="Ytre Bowlinglag",'Tellere og summer'!$A$95,"NA"))))))))))</f>
        <v>Christian Pascal</v>
      </c>
      <c r="T298" s="8">
        <v>184</v>
      </c>
      <c r="U298" s="19">
        <v>155</v>
      </c>
      <c r="V298" s="8">
        <v>157</v>
      </c>
      <c r="W298" s="10">
        <f t="shared" si="172"/>
        <v>496</v>
      </c>
      <c r="X298" s="40"/>
      <c r="Y298" s="47" t="str">
        <f>IF(Z293="Normo Slipestasjon",'Tellere og summer'!$A$5,IF(Z293="Glamox",'Tellere og summer'!$A$15,IF(Z293="Molde Kommune",'Tellere og summer'!$A$25,IF(Z293="Rørlegger 1",'Tellere og summer'!$A$35,IF(Z293="TietoEVRY",'Tellere og summer'!$A$45,IF(Z293="Danielsen å i",'Tellere og summer'!$A$55,IF(Z293="Panorama Turkeys",'Tellere og summer'!$A$65,IF(Z293="Team Fuglset",'Tellere og summer'!$A$75,IF(Z293="Istad Strikers",'Tellere og summer'!$A$85,IF(Z293="Ytre Bowlinglag",'Tellere og summer'!$A$95,"NA"))))))))))</f>
        <v>Tone Nygård Nilsen</v>
      </c>
      <c r="Z298" s="8"/>
      <c r="AA298" s="19"/>
      <c r="AB298" s="8"/>
      <c r="AC298" s="10">
        <f t="shared" si="173"/>
        <v>0</v>
      </c>
      <c r="AD298" s="27"/>
      <c r="AE298" s="47" t="str">
        <f>IF(AF293="Normo Slipestasjon",'Tellere og summer'!$A$5,IF(AF293="Glamox",'Tellere og summer'!$A$15,IF(AF293="Molde Kommune",'Tellere og summer'!$A$25,IF(AF293="Rørlegger 1",'Tellere og summer'!$A$35,IF(AF293="TietoEVRY",'Tellere og summer'!$A$45,IF(AF293="Danielsen å i",'Tellere og summer'!$A$55,IF(AF293="Panorama Turkeys",'Tellere og summer'!$A$65,IF(AF293="Team Fuglset",'Tellere og summer'!$A$75,IF(AF293="Istad Strikers",'Tellere og summer'!$A$85,IF(AF293="Ytre Bowlinglag",'Tellere og summer'!$A$95,"NA"))))))))))</f>
        <v>Vidar Lervik</v>
      </c>
      <c r="AF298" s="8"/>
      <c r="AG298" s="19"/>
      <c r="AH298" s="8"/>
      <c r="AI298" s="10">
        <f t="shared" si="174"/>
        <v>0</v>
      </c>
      <c r="AJ298" s="40"/>
      <c r="AK298" s="47" t="str">
        <f>IF(AL293="Normo Slipestasjon",'Tellere og summer'!$A$5,IF(AL293="Glamox",'Tellere og summer'!$A$15,IF(AL293="Molde Kommune",'Tellere og summer'!$A$25,IF(AL293="Rørlegger 1",'Tellere og summer'!$A$35,IF(AL293="TietoEVRY",'Tellere og summer'!$A$45,IF(AL293="Danielsen å i",'Tellere og summer'!$A$55,IF(AL293="Panorama Turkeys",'Tellere og summer'!$A$65,IF(AL293="Team Fuglset",'Tellere og summer'!$A$75,IF(AL293="Istad Strikers",'Tellere og summer'!$A$85,IF(AL293="Ytre Bowlinglag",'Tellere og summer'!$A$95,"NA"))))))))))</f>
        <v>Martin Gikling &amp; Evy</v>
      </c>
      <c r="AL298" s="8"/>
      <c r="AM298" s="19"/>
      <c r="AN298" s="8"/>
      <c r="AO298" s="10">
        <f t="shared" si="175"/>
        <v>0</v>
      </c>
      <c r="AP298" s="27"/>
      <c r="AQ298" s="47" t="str">
        <f>IF(AR293="Normo Slipestasjon",'Tellere og summer'!$A$5,IF(AR293="Glamox",'Tellere og summer'!$A$15,IF(AR293="Molde Kommune",'Tellere og summer'!$A$25,IF(AR293="Rørlegger 1",'Tellere og summer'!$A$35,IF(AR293="TietoEVRY",'Tellere og summer'!$A$45,IF(AR293="Danielsen å i",'Tellere og summer'!$A$55,IF(AR293="Panorama Turkeys",'Tellere og summer'!$A$65,IF(AR293="Team Fuglset",'Tellere og summer'!$A$75,IF(AR293="Istad Strikers",'Tellere og summer'!$A$85,IF(AR293="Ytre Bowlinglag",'Tellere og summer'!$A$95,"NA"))))))))))</f>
        <v>Grethe Danielsen</v>
      </c>
      <c r="AR298" s="8">
        <v>178</v>
      </c>
      <c r="AS298" s="19">
        <v>153</v>
      </c>
      <c r="AT298" s="8">
        <v>231</v>
      </c>
      <c r="AU298" s="10">
        <f t="shared" si="176"/>
        <v>562</v>
      </c>
      <c r="AV298" s="40"/>
      <c r="AW298" s="47" t="str">
        <f>IF(AX293="Normo Slipestasjon",'Tellere og summer'!$A$5,IF(AX293="Glamox",'Tellere og summer'!$A$15,IF(AX293="Molde Kommune",'Tellere og summer'!$A$25,IF(AX293="Rørlegger 1",'Tellere og summer'!$A$35,IF(AX293="TietoEVRY",'Tellere og summer'!$A$45,IF(AX293="Danielsen å i",'Tellere og summer'!$A$55,IF(AX293="Panorama Turkeys",'Tellere og summer'!$A$65,IF(AX293="Team Fuglset",'Tellere og summer'!$A$75,IF(AX293="Istad Strikers",'Tellere og summer'!$A$85,IF(AX293="Ytre Bowlinglag",'Tellere og summer'!$A$95,"NA"))))))))))</f>
        <v>Ole Morten Aarø</v>
      </c>
      <c r="AX298" s="8"/>
      <c r="AY298" s="19"/>
      <c r="AZ298" s="8"/>
      <c r="BA298" s="10">
        <f t="shared" si="177"/>
        <v>0</v>
      </c>
      <c r="BB298" s="27"/>
      <c r="BC298" s="47" t="str">
        <f>IF(BD293="Normo Slipestasjon",'Tellere og summer'!$A$5,IF(BD293="Glamox",'Tellere og summer'!$A$15,IF(BD293="Molde Kommune",'Tellere og summer'!$A$25,IF(BD293="Rørlegger 1",'Tellere og summer'!$A$35,IF(BD293="TietoEVRY",'Tellere og summer'!$A$45,IF(BD293="Danielsen å i",'Tellere og summer'!$A$55,IF(BD293="Panorama Turkeys",'Tellere og summer'!$A$65,IF(BD293="Team Fuglset",'Tellere og summer'!$A$75,IF(BD293="Istad Strikers",'Tellere og summer'!$A$85,IF(BD293="Ytre Bowlinglag",'Tellere og summer'!$A$95,"NA"))))))))))</f>
        <v>Arild Gujord</v>
      </c>
      <c r="BD298" s="8">
        <v>173</v>
      </c>
      <c r="BE298" s="19">
        <v>162</v>
      </c>
      <c r="BF298" s="8">
        <v>164</v>
      </c>
      <c r="BG298" s="10">
        <f t="shared" si="178"/>
        <v>499</v>
      </c>
    </row>
    <row r="299" spans="1:59">
      <c r="A299" s="47" t="str">
        <f>IF(B293="Normo Slipestasjon",'Tellere og summer'!$A$6,IF(B293="Glamox",'Tellere og summer'!$A$16,IF(B293="Molde Kommune",'Tellere og summer'!$A$26,IF(B293="Rørlegger 1",'Tellere og summer'!$A$36,IF(B293="TietoEVRY",'Tellere og summer'!$A$46,IF(B293="Danielsen å i",'Tellere og summer'!$A$56,IF(B293="Panorama Turkeys",'Tellere og summer'!$A$66,IF(B293="Team Fuglset",'Tellere og summer'!$A$76,IF(B293="Istad Strikers",'Tellere og summer'!$A$86,IF(B293="Ytre Bowlinglag",'Tellere og summer'!$A$96,"NA"))))))))))</f>
        <v>Geir Gjelsten</v>
      </c>
      <c r="B299" s="8">
        <v>145</v>
      </c>
      <c r="C299" s="19">
        <v>178</v>
      </c>
      <c r="D299" s="8">
        <v>197</v>
      </c>
      <c r="E299" s="10">
        <f t="shared" si="169"/>
        <v>520</v>
      </c>
      <c r="F299" s="27"/>
      <c r="G299" s="47" t="str">
        <f>IF(H293="Normo Slipestasjon",'Tellere og summer'!$A$6,IF(H293="Glamox",'Tellere og summer'!$A$16,IF(H293="Molde Kommune",'Tellere og summer'!$A$26,IF(H293="Rørlegger 1",'Tellere og summer'!$A$36,IF(H293="TietoEVRY",'Tellere og summer'!$A$46,IF(H293="Danielsen å i",'Tellere og summer'!$A$56,IF(H293="Panorama Turkeys",'Tellere og summer'!$A$66,IF(H293="Team Fuglset",'Tellere og summer'!$A$76,IF(H293="Istad Strikers",'Tellere og summer'!$A$86,IF(H293="Ytre Bowlinglag",'Tellere og summer'!$A$96,"NA"))))))))))</f>
        <v>Thor Bolsønes</v>
      </c>
      <c r="H299" s="8"/>
      <c r="I299" s="19"/>
      <c r="J299" s="9"/>
      <c r="K299" s="8">
        <f t="shared" si="170"/>
        <v>0</v>
      </c>
      <c r="L299" s="40"/>
      <c r="M299" s="47" t="str">
        <f>IF(N293="Normo Slipestasjon",'Tellere og summer'!$A$6,IF(N293="Glamox",'Tellere og summer'!$A$16,IF(N293="Molde Kommune",'Tellere og summer'!$A$26,IF(N293="Rørlegger 1",'Tellere og summer'!$A$36,IF(N293="TietoEVRY",'Tellere og summer'!$A$46,IF(N293="Danielsen å i",'Tellere og summer'!$A$56,IF(N293="Panorama Turkeys",'Tellere og summer'!$A$66,IF(N293="Team Fuglset",'Tellere og summer'!$A$76,IF(N293="Istad Strikers",'Tellere og summer'!$A$86,IF(N293="Ytre Bowlinglag",'Tellere og summer'!$A$96,"NA"))))))))))</f>
        <v>Sindre Aure</v>
      </c>
      <c r="N299" s="8"/>
      <c r="O299" s="19"/>
      <c r="P299" s="8"/>
      <c r="Q299" s="10">
        <f t="shared" si="171"/>
        <v>0</v>
      </c>
      <c r="R299" s="27"/>
      <c r="S299" s="47" t="str">
        <f>IF(T293="Normo Slipestasjon",'Tellere og summer'!$A$6,IF(T293="Glamox",'Tellere og summer'!$A$16,IF(T293="Molde Kommune",'Tellere og summer'!$A$26,IF(T293="Rørlegger 1",'Tellere og summer'!$A$36,IF(T293="TietoEVRY",'Tellere og summer'!$A$46,IF(T293="Danielsen å i",'Tellere og summer'!$A$56,IF(T293="Panorama Turkeys",'Tellere og summer'!$A$66,IF(T293="Team Fuglset",'Tellere og summer'!$A$76,IF(T293="Istad Strikers",'Tellere og summer'!$A$86,IF(T293="Ytre Bowlinglag",'Tellere og summer'!$A$96,"NA"))))))))))</f>
        <v>Odd Øyvind Fjørtoft</v>
      </c>
      <c r="T299" s="8"/>
      <c r="U299" s="19"/>
      <c r="V299" s="8"/>
      <c r="W299" s="10">
        <f t="shared" si="172"/>
        <v>0</v>
      </c>
      <c r="X299" s="40"/>
      <c r="Y299" s="47" t="str">
        <f>IF(Z293="Normo Slipestasjon",'Tellere og summer'!$A$6,IF(Z293="Glamox",'Tellere og summer'!$A$16,IF(Z293="Molde Kommune",'Tellere og summer'!$A$26,IF(Z293="Rørlegger 1",'Tellere og summer'!$A$36,IF(Z293="TietoEVRY",'Tellere og summer'!$A$46,IF(Z293="Danielsen å i",'Tellere og summer'!$A$56,IF(Z293="Panorama Turkeys",'Tellere og summer'!$A$66,IF(Z293="Team Fuglset",'Tellere og summer'!$A$76,IF(Z293="Istad Strikers",'Tellere og summer'!$A$86,IF(Z293="Ytre Bowlinglag",'Tellere og summer'!$A$96,"NA"))))))))))</f>
        <v>Arild Bryhn</v>
      </c>
      <c r="Z299" s="8"/>
      <c r="AA299" s="19"/>
      <c r="AB299" s="8"/>
      <c r="AC299" s="10">
        <f t="shared" si="173"/>
        <v>0</v>
      </c>
      <c r="AD299" s="27"/>
      <c r="AE299" s="47" t="str">
        <f>IF(AF293="Normo Slipestasjon",'Tellere og summer'!$A$6,IF(AF293="Glamox",'Tellere og summer'!$A$16,IF(AF293="Molde Kommune",'Tellere og summer'!$A$26,IF(AF293="Rørlegger 1",'Tellere og summer'!$A$36,IF(AF293="TietoEVRY",'Tellere og summer'!$A$46,IF(AF293="Danielsen å i",'Tellere og summer'!$A$56,IF(AF293="Panorama Turkeys",'Tellere og summer'!$A$66,IF(AF293="Team Fuglset",'Tellere og summer'!$A$76,IF(AF293="Istad Strikers",'Tellere og summer'!$A$86,IF(AF293="Ytre Bowlinglag",'Tellere og summer'!$A$96,"NA"))))))))))</f>
        <v>Svein Johan Hauge</v>
      </c>
      <c r="AF299" s="8"/>
      <c r="AG299" s="19"/>
      <c r="AH299" s="8"/>
      <c r="AI299" s="10">
        <f t="shared" si="174"/>
        <v>0</v>
      </c>
      <c r="AJ299" s="40"/>
      <c r="AK299" s="47" t="str">
        <f>IF(AL293="Normo Slipestasjon",'Tellere og summer'!$A$6,IF(AL293="Glamox",'Tellere og summer'!$A$16,IF(AL293="Molde Kommune",'Tellere og summer'!$A$26,IF(AL293="Rørlegger 1",'Tellere og summer'!$A$36,IF(AL293="TietoEVRY",'Tellere og summer'!$A$46,IF(AL293="Danielsen å i",'Tellere og summer'!$A$56,IF(AL293="Panorama Turkeys",'Tellere og summer'!$A$66,IF(AL293="Team Fuglset",'Tellere og summer'!$A$76,IF(AL293="Istad Strikers",'Tellere og summer'!$A$86,IF(AL293="Ytre Bowlinglag",'Tellere og summer'!$A$96,"NA"))))))))))</f>
        <v>Jacob Lyche</v>
      </c>
      <c r="AL299" s="8"/>
      <c r="AM299" s="19"/>
      <c r="AN299" s="8"/>
      <c r="AO299" s="10">
        <f t="shared" si="175"/>
        <v>0</v>
      </c>
      <c r="AP299" s="27"/>
      <c r="AQ299" s="47" t="str">
        <f>IF(AR293="Normo Slipestasjon",'Tellere og summer'!$A$6,IF(AR293="Glamox",'Tellere og summer'!$A$16,IF(AR293="Molde Kommune",'Tellere og summer'!$A$26,IF(AR293="Rørlegger 1",'Tellere og summer'!$A$36,IF(AR293="TietoEVRY",'Tellere og summer'!$A$46,IF(AR293="Danielsen å i",'Tellere og summer'!$A$56,IF(AR293="Panorama Turkeys",'Tellere og summer'!$A$66,IF(AR293="Team Fuglset",'Tellere og summer'!$A$76,IF(AR293="Istad Strikers",'Tellere og summer'!$A$86,IF(AR293="Ytre Bowlinglag",'Tellere og summer'!$A$96,"NA"))))))))))</f>
        <v>Irene T. Danielsen</v>
      </c>
      <c r="AR299" s="8">
        <v>166</v>
      </c>
      <c r="AS299" s="19">
        <v>152</v>
      </c>
      <c r="AT299" s="8"/>
      <c r="AU299" s="10">
        <f t="shared" si="176"/>
        <v>318</v>
      </c>
      <c r="AV299" s="40"/>
      <c r="AW299" s="47" t="str">
        <f>IF(AX293="Normo Slipestasjon",'Tellere og summer'!$A$6,IF(AX293="Glamox",'Tellere og summer'!$A$16,IF(AX293="Molde Kommune",'Tellere og summer'!$A$26,IF(AX293="Rørlegger 1",'Tellere og summer'!$A$36,IF(AX293="TietoEVRY",'Tellere og summer'!$A$46,IF(AX293="Danielsen å i",'Tellere og summer'!$A$56,IF(AX293="Panorama Turkeys",'Tellere og summer'!$A$66,IF(AX293="Team Fuglset",'Tellere og summer'!$A$76,IF(AX293="Istad Strikers",'Tellere og summer'!$A$86,IF(AX293="Ytre Bowlinglag",'Tellere og summer'!$A$96,"NA"))))))))))</f>
        <v>Svein Gussiås</v>
      </c>
      <c r="AX299" s="8">
        <v>120</v>
      </c>
      <c r="AY299" s="19">
        <v>144</v>
      </c>
      <c r="AZ299" s="8">
        <v>191</v>
      </c>
      <c r="BA299" s="10">
        <f t="shared" si="177"/>
        <v>455</v>
      </c>
      <c r="BB299" s="27"/>
      <c r="BC299" s="47" t="str">
        <f>IF(BD293="Normo Slipestasjon",'Tellere og summer'!$A$6,IF(BD293="Glamox",'Tellere og summer'!$A$16,IF(BD293="Molde Kommune",'Tellere og summer'!$A$26,IF(BD293="Rørlegger 1",'Tellere og summer'!$A$36,IF(BD293="TietoEVRY",'Tellere og summer'!$A$46,IF(BD293="Danielsen å i",'Tellere og summer'!$A$56,IF(BD293="Panorama Turkeys",'Tellere og summer'!$A$66,IF(BD293="Team Fuglset",'Tellere og summer'!$A$76,IF(BD293="Istad Strikers",'Tellere og summer'!$A$86,IF(BD293="Ytre Bowlinglag",'Tellere og summer'!$A$96,"NA"))))))))))</f>
        <v>Kristian Røstberg</v>
      </c>
      <c r="BD299" s="8">
        <v>130</v>
      </c>
      <c r="BE299" s="19">
        <v>155</v>
      </c>
      <c r="BF299" s="8">
        <v>128</v>
      </c>
      <c r="BG299" s="10">
        <f t="shared" si="178"/>
        <v>413</v>
      </c>
    </row>
    <row r="300" spans="1:59">
      <c r="A300" s="47" t="str">
        <f>IF(B293="Normo Slipestasjon",'Tellere og summer'!$A$7,IF(B293="Glamox",'Tellere og summer'!$A$17,IF(B293="Molde Kommune",'Tellere og summer'!$A$27,IF(B293="Rørlegger 1",'Tellere og summer'!$A$37,IF(B293="TietoEVRY",'Tellere og summer'!$A$47,IF(B293="Danielsen å i",'Tellere og summer'!$A$57,IF(B293="Panorama Turkeys",'Tellere og summer'!$A$67,IF(B293="Team Fuglset",'Tellere og summer'!$A$77,IF(B293="Istad Strikers",'Tellere og summer'!$A$87,IF(B293="Ytre Bowlinglag",'Tellere og summer'!$A$97,"NA"))))))))))</f>
        <v>Steinar Småge</v>
      </c>
      <c r="B300" s="8">
        <v>152</v>
      </c>
      <c r="C300" s="19">
        <v>165</v>
      </c>
      <c r="D300" s="8">
        <v>157</v>
      </c>
      <c r="E300" s="10">
        <f t="shared" si="169"/>
        <v>474</v>
      </c>
      <c r="F300" s="27"/>
      <c r="G300" s="47">
        <f>IF(H293="Normo Slipestasjon",'Tellere og summer'!$A$7,IF(H293="Glamox",'Tellere og summer'!$A$17,IF(H293="Molde Kommune",'Tellere og summer'!$A$27,IF(H293="Rørlegger 1",'Tellere og summer'!$A$37,IF(H293="TietoEVRY",'Tellere og summer'!$A$47,IF(H293="Danielsen å i",'Tellere og summer'!$A$57,IF(H293="Panorama Turkeys",'Tellere og summer'!$A$67,IF(H293="Team Fuglset",'Tellere og summer'!$A$77,IF(H293="Istad Strikers",'Tellere og summer'!$A$87,IF(H293="Ytre Bowlinglag",'Tellere og summer'!$A$97,"NA"))))))))))</f>
        <v>0</v>
      </c>
      <c r="H300" s="8"/>
      <c r="I300" s="19"/>
      <c r="J300" s="9"/>
      <c r="K300" s="8">
        <f t="shared" si="170"/>
        <v>0</v>
      </c>
      <c r="L300" s="40"/>
      <c r="M300" s="47" t="str">
        <f>IF(N293="Normo Slipestasjon",'Tellere og summer'!$A$7,IF(N293="Glamox",'Tellere og summer'!$A$17,IF(N293="Molde Kommune",'Tellere og summer'!$A$27,IF(N293="Rørlegger 1",'Tellere og summer'!$A$37,IF(N293="TietoEVRY",'Tellere og summer'!$A$47,IF(N293="Danielsen å i",'Tellere og summer'!$A$57,IF(N293="Panorama Turkeys",'Tellere og summer'!$A$67,IF(N293="Team Fuglset",'Tellere og summer'!$A$77,IF(N293="Istad Strikers",'Tellere og summer'!$A$87,IF(N293="Ytre Bowlinglag",'Tellere og summer'!$A$97,"NA"))))))))))</f>
        <v>Frode Lothe</v>
      </c>
      <c r="N300" s="8"/>
      <c r="O300" s="19"/>
      <c r="P300" s="8"/>
      <c r="Q300" s="10">
        <f t="shared" si="171"/>
        <v>0</v>
      </c>
      <c r="R300" s="27"/>
      <c r="S300" s="47" t="str">
        <f>IF(T293="Normo Slipestasjon",'Tellere og summer'!$A$7,IF(T293="Glamox",'Tellere og summer'!$A$17,IF(T293="Molde Kommune",'Tellere og summer'!$A$27,IF(T293="Rørlegger 1",'Tellere og summer'!$A$37,IF(T293="TietoEVRY",'Tellere og summer'!$A$47,IF(T293="Danielsen å i",'Tellere og summer'!$A$57,IF(T293="Panorama Turkeys",'Tellere og summer'!$A$67,IF(T293="Team Fuglset",'Tellere og summer'!$A$77,IF(T293="Istad Strikers",'Tellere og summer'!$A$87,IF(T293="Ytre Bowlinglag",'Tellere og summer'!$A$97,"NA"))))))))))</f>
        <v>Erik Hoel</v>
      </c>
      <c r="T300" s="8"/>
      <c r="U300" s="19"/>
      <c r="V300" s="8"/>
      <c r="W300" s="10">
        <f t="shared" si="172"/>
        <v>0</v>
      </c>
      <c r="X300" s="40"/>
      <c r="Y300" s="47" t="str">
        <f>IF(Z293="Normo Slipestasjon",'Tellere og summer'!$A$7,IF(Z293="Glamox",'Tellere og summer'!$A$17,IF(Z293="Molde Kommune",'Tellere og summer'!$A$27,IF(Z293="Rørlegger 1",'Tellere og summer'!$A$37,IF(Z293="TietoEVRY",'Tellere og summer'!$A$47,IF(Z293="Danielsen å i",'Tellere og summer'!$A$57,IF(Z293="Panorama Turkeys",'Tellere og summer'!$A$67,IF(Z293="Team Fuglset",'Tellere og summer'!$A$77,IF(Z293="Istad Strikers",'Tellere og summer'!$A$87,IF(Z293="Ytre Bowlinglag",'Tellere og summer'!$A$97,"NA"))))))))))</f>
        <v>Mette Jane Holand</v>
      </c>
      <c r="Z300" s="8"/>
      <c r="AA300" s="19"/>
      <c r="AB300" s="8"/>
      <c r="AC300" s="10">
        <f t="shared" si="173"/>
        <v>0</v>
      </c>
      <c r="AD300" s="27"/>
      <c r="AE300" s="47" t="str">
        <f>IF(AF293="Normo Slipestasjon",'Tellere og summer'!$A$7,IF(AF293="Glamox",'Tellere og summer'!$A$17,IF(AF293="Molde Kommune",'Tellere og summer'!$A$27,IF(AF293="Rørlegger 1",'Tellere og summer'!$A$37,IF(AF293="TietoEVRY",'Tellere og summer'!$A$47,IF(AF293="Danielsen å i",'Tellere og summer'!$A$57,IF(AF293="Panorama Turkeys",'Tellere og summer'!$A$67,IF(AF293="Team Fuglset",'Tellere og summer'!$A$77,IF(AF293="Istad Strikers",'Tellere og summer'!$A$87,IF(AF293="Ytre Bowlinglag",'Tellere og summer'!$A$97,"NA"))))))))))</f>
        <v>Arnfinn Løntjern</v>
      </c>
      <c r="AF300" s="8"/>
      <c r="AG300" s="19"/>
      <c r="AH300" s="8"/>
      <c r="AI300" s="10">
        <f t="shared" si="174"/>
        <v>0</v>
      </c>
      <c r="AJ300" s="40"/>
      <c r="AK300" s="47" t="str">
        <f>IF(AL293="Normo Slipestasjon",'Tellere og summer'!$A$7,IF(AL293="Glamox",'Tellere og summer'!$A$17,IF(AL293="Molde Kommune",'Tellere og summer'!$A$27,IF(AL293="Rørlegger 1",'Tellere og summer'!$A$37,IF(AL293="TietoEVRY",'Tellere og summer'!$A$47,IF(AL293="Danielsen å i",'Tellere og summer'!$A$57,IF(AL293="Panorama Turkeys",'Tellere og summer'!$A$67,IF(AL293="Team Fuglset",'Tellere og summer'!$A$77,IF(AL293="Istad Strikers",'Tellere og summer'!$A$87,IF(AL293="Ytre Bowlinglag",'Tellere og summer'!$A$97,"NA"))))))))))</f>
        <v>Niklas Sevland</v>
      </c>
      <c r="AL300" s="8">
        <v>157</v>
      </c>
      <c r="AM300" s="19">
        <v>106</v>
      </c>
      <c r="AN300" s="8">
        <v>145</v>
      </c>
      <c r="AO300" s="10">
        <f t="shared" si="175"/>
        <v>408</v>
      </c>
      <c r="AP300" s="27"/>
      <c r="AQ300" s="47">
        <f>IF(AR293="Normo Slipestasjon",'Tellere og summer'!$A$7,IF(AR293="Glamox",'Tellere og summer'!$A$17,IF(AR293="Molde Kommune",'Tellere og summer'!$A$27,IF(AR293="Rørlegger 1",'Tellere og summer'!$A$37,IF(AR293="TietoEVRY",'Tellere og summer'!$A$47,IF(AR293="Danielsen å i",'Tellere og summer'!$A$57,IF(AR293="Panorama Turkeys",'Tellere og summer'!$A$67,IF(AR293="Team Fuglset",'Tellere og summer'!$A$77,IF(AR293="Istad Strikers",'Tellere og summer'!$A$87,IF(AR293="Ytre Bowlinglag",'Tellere og summer'!$A$97,"NA"))))))))))</f>
        <v>0</v>
      </c>
      <c r="AR300" s="8"/>
      <c r="AS300" s="19"/>
      <c r="AT300" s="8"/>
      <c r="AU300" s="10">
        <f t="shared" si="176"/>
        <v>0</v>
      </c>
      <c r="AV300" s="40"/>
      <c r="AW300" s="47" t="str">
        <f>IF(AX293="Normo Slipestasjon",'Tellere og summer'!$A$7,IF(AX293="Glamox",'Tellere og summer'!$A$17,IF(AX293="Molde Kommune",'Tellere og summer'!$A$27,IF(AX293="Rørlegger 1",'Tellere og summer'!$A$37,IF(AX293="TietoEVRY",'Tellere og summer'!$A$47,IF(AX293="Danielsen å i",'Tellere og summer'!$A$57,IF(AX293="Panorama Turkeys",'Tellere og summer'!$A$67,IF(AX293="Team Fuglset",'Tellere og summer'!$A$77,IF(AX293="Istad Strikers",'Tellere og summer'!$A$87,IF(AX293="Ytre Bowlinglag",'Tellere og summer'!$A$97,"NA"))))))))))</f>
        <v>Preben Solem</v>
      </c>
      <c r="AX300" s="8"/>
      <c r="AY300" s="19"/>
      <c r="AZ300" s="8"/>
      <c r="BA300" s="10">
        <f t="shared" si="177"/>
        <v>0</v>
      </c>
      <c r="BB300" s="27"/>
      <c r="BC300" s="47" t="str">
        <f>IF(BD293="Normo Slipestasjon",'Tellere og summer'!$A$7,IF(BD293="Glamox",'Tellere og summer'!$A$17,IF(BD293="Molde Kommune",'Tellere og summer'!$A$27,IF(BD293="Rørlegger 1",'Tellere og summer'!$A$37,IF(BD293="TietoEVRY",'Tellere og summer'!$A$47,IF(BD293="Danielsen å i",'Tellere og summer'!$A$57,IF(BD293="Panorama Turkeys",'Tellere og summer'!$A$67,IF(BD293="Team Fuglset",'Tellere og summer'!$A$77,IF(BD293="Istad Strikers",'Tellere og summer'!$A$87,IF(BD293="Ytre Bowlinglag",'Tellere og summer'!$A$97,"NA"))))))))))</f>
        <v>Pål Aslaksen</v>
      </c>
      <c r="BD300" s="8"/>
      <c r="BE300" s="19"/>
      <c r="BF300" s="8"/>
      <c r="BG300" s="10">
        <f t="shared" si="178"/>
        <v>0</v>
      </c>
    </row>
    <row r="301" spans="1:59">
      <c r="A301" s="47">
        <f>IF(B293="Normo Slipestasjon",'Tellere og summer'!$A$8,IF(B293="Glamox",'Tellere og summer'!$A$18,IF(B293="Molde Kommune",'Tellere og summer'!$A$28,IF(B293="Rørlegger 1",'Tellere og summer'!$A$38,IF(B293="TietoEVRY",'Tellere og summer'!$A$48,IF(B293="Danielsen å i",'Tellere og summer'!$A$58,IF(B293="Panorama Turkeys",'Tellere og summer'!$A$68,IF(B293="Team Fuglset",'Tellere og summer'!$A$78,IF(B293="Istad Strikers",'Tellere og summer'!$A$88,IF(B293="Ytre Bowlinglag",'Tellere og summer'!$A$98,"NA"))))))))))</f>
        <v>0</v>
      </c>
      <c r="B301" s="8"/>
      <c r="C301" s="19"/>
      <c r="D301" s="8"/>
      <c r="E301" s="10">
        <f t="shared" si="169"/>
        <v>0</v>
      </c>
      <c r="F301" s="27"/>
      <c r="G301" s="47">
        <f>IF(H293="Normo Slipestasjon",'Tellere og summer'!$A$8,IF(H293="Glamox",'Tellere og summer'!$A$18,IF(H293="Molde Kommune",'Tellere og summer'!$A$28,IF(H293="Rørlegger 1",'Tellere og summer'!$A$38,IF(H293="TietoEVRY",'Tellere og summer'!$A$48,IF(H293="Danielsen å i",'Tellere og summer'!$A$58,IF(H293="Panorama Turkeys",'Tellere og summer'!$A$68,IF(H293="Team Fuglset",'Tellere og summer'!$A$78,IF(H293="Istad Strikers",'Tellere og summer'!$A$88,IF(H293="Ytre Bowlinglag",'Tellere og summer'!$A$98,"NA"))))))))))</f>
        <v>0</v>
      </c>
      <c r="H301" s="8"/>
      <c r="I301" s="19"/>
      <c r="J301" s="9"/>
      <c r="K301" s="8">
        <f t="shared" si="170"/>
        <v>0</v>
      </c>
      <c r="L301" s="40"/>
      <c r="M301" s="47" t="str">
        <f>IF(N293="Normo Slipestasjon",'Tellere og summer'!$A$8,IF(N293="Glamox",'Tellere og summer'!$A$18,IF(N293="Molde Kommune",'Tellere og summer'!$A$28,IF(N293="Rørlegger 1",'Tellere og summer'!$A$38,IF(N293="TietoEVRY",'Tellere og summer'!$A$48,IF(N293="Danielsen å i",'Tellere og summer'!$A$58,IF(N293="Panorama Turkeys",'Tellere og summer'!$A$68,IF(N293="Team Fuglset",'Tellere og summer'!$A$78,IF(N293="Istad Strikers",'Tellere og summer'!$A$88,IF(N293="Ytre Bowlinglag",'Tellere og summer'!$A$98,"NA"))))))))))</f>
        <v>Tonje og Joakim Risnes</v>
      </c>
      <c r="N301" s="8"/>
      <c r="O301" s="19"/>
      <c r="P301" s="8"/>
      <c r="Q301" s="10">
        <f t="shared" si="171"/>
        <v>0</v>
      </c>
      <c r="R301" s="27"/>
      <c r="S301" s="47">
        <f>IF(T293="Normo Slipestasjon",'Tellere og summer'!$A$8,IF(T293="Glamox",'Tellere og summer'!$A$18,IF(T293="Molde Kommune",'Tellere og summer'!$A$28,IF(T293="Rørlegger 1",'Tellere og summer'!$A$38,IF(T293="TietoEVRY",'Tellere og summer'!$A$48,IF(T293="Danielsen å i",'Tellere og summer'!$A$58,IF(T293="Panorama Turkeys",'Tellere og summer'!$A$68,IF(T293="Team Fuglset",'Tellere og summer'!$A$78,IF(T293="Istad Strikers",'Tellere og summer'!$A$88,IF(T293="Ytre Bowlinglag",'Tellere og summer'!$A$98,"NA"))))))))))</f>
        <v>0</v>
      </c>
      <c r="T301" s="8"/>
      <c r="U301" s="19"/>
      <c r="V301" s="8"/>
      <c r="W301" s="10">
        <f t="shared" si="172"/>
        <v>0</v>
      </c>
      <c r="X301" s="40"/>
      <c r="Y301" s="47">
        <f>IF(Z293="Normo Slipestasjon",'Tellere og summer'!$A$8,IF(Z293="Glamox",'Tellere og summer'!$A$18,IF(Z293="Molde Kommune",'Tellere og summer'!$A$28,IF(Z293="Rørlegger 1",'Tellere og summer'!$A$38,IF(Z293="TietoEVRY",'Tellere og summer'!$A$48,IF(Z293="Danielsen å i",'Tellere og summer'!$A$58,IF(Z293="Panorama Turkeys",'Tellere og summer'!$A$68,IF(Z293="Team Fuglset",'Tellere og summer'!$A$78,IF(Z293="Istad Strikers",'Tellere og summer'!$A$88,IF(Z293="Ytre Bowlinglag",'Tellere og summer'!$A$98,"NA"))))))))))</f>
        <v>0</v>
      </c>
      <c r="Z301" s="8"/>
      <c r="AA301" s="19"/>
      <c r="AB301" s="8"/>
      <c r="AC301" s="10">
        <f t="shared" si="173"/>
        <v>0</v>
      </c>
      <c r="AD301" s="27"/>
      <c r="AE301" s="47" t="str">
        <f>IF(AF293="Normo Slipestasjon",'Tellere og summer'!$A$8,IF(AF293="Glamox",'Tellere og summer'!$A$18,IF(AF293="Molde Kommune",'Tellere og summer'!$A$28,IF(AF293="Rørlegger 1",'Tellere og summer'!$A$38,IF(AF293="TietoEVRY",'Tellere og summer'!$A$48,IF(AF293="Danielsen å i",'Tellere og summer'!$A$58,IF(AF293="Panorama Turkeys",'Tellere og summer'!$A$68,IF(AF293="Team Fuglset",'Tellere og summer'!$A$78,IF(AF293="Istad Strikers",'Tellere og summer'!$A$88,IF(AF293="Ytre Bowlinglag",'Tellere og summer'!$A$98,"NA"))))))))))</f>
        <v>Kjetil Oterholm</v>
      </c>
      <c r="AF301" s="8"/>
      <c r="AG301" s="19"/>
      <c r="AH301" s="8"/>
      <c r="AI301" s="10">
        <f t="shared" si="174"/>
        <v>0</v>
      </c>
      <c r="AJ301" s="40"/>
      <c r="AK301" s="47" t="str">
        <f>IF(AL293="Normo Slipestasjon",'Tellere og summer'!$A$8,IF(AL293="Glamox",'Tellere og summer'!$A$18,IF(AL293="Molde Kommune",'Tellere og summer'!$A$28,IF(AL293="Rørlegger 1",'Tellere og summer'!$A$38,IF(AL293="TietoEVRY",'Tellere og summer'!$A$48,IF(AL293="Danielsen å i",'Tellere og summer'!$A$58,IF(AL293="Panorama Turkeys",'Tellere og summer'!$A$68,IF(AL293="Team Fuglset",'Tellere og summer'!$A$78,IF(AL293="Istad Strikers",'Tellere og summer'!$A$88,IF(AL293="Ytre Bowlinglag",'Tellere og summer'!$A$98,"NA"))))))))))</f>
        <v>Morten Strøm</v>
      </c>
      <c r="AL301" s="8"/>
      <c r="AM301" s="19"/>
      <c r="AN301" s="8"/>
      <c r="AO301" s="10">
        <f t="shared" si="175"/>
        <v>0</v>
      </c>
      <c r="AP301" s="27"/>
      <c r="AQ301" s="47">
        <f>IF(AR293="Normo Slipestasjon",'Tellere og summer'!$A$8,IF(AR293="Glamox",'Tellere og summer'!$A$18,IF(AR293="Molde Kommune",'Tellere og summer'!$A$28,IF(AR293="Rørlegger 1",'Tellere og summer'!$A$38,IF(AR293="TietoEVRY",'Tellere og summer'!$A$48,IF(AR293="Danielsen å i",'Tellere og summer'!$A$58,IF(AR293="Panorama Turkeys",'Tellere og summer'!$A$68,IF(AR293="Team Fuglset",'Tellere og summer'!$A$78,IF(AR293="Istad Strikers",'Tellere og summer'!$A$88,IF(AR293="Ytre Bowlinglag",'Tellere og summer'!$A$98,"NA"))))))))))</f>
        <v>0</v>
      </c>
      <c r="AR301" s="8"/>
      <c r="AS301" s="19"/>
      <c r="AT301" s="8"/>
      <c r="AU301" s="10">
        <f t="shared" si="176"/>
        <v>0</v>
      </c>
      <c r="AV301" s="40"/>
      <c r="AW301" s="47" t="str">
        <f>IF(AX293="Normo Slipestasjon",'Tellere og summer'!$A$8,IF(AX293="Glamox",'Tellere og summer'!$A$18,IF(AX293="Molde Kommune",'Tellere og summer'!$A$28,IF(AX293="Rørlegger 1",'Tellere og summer'!$A$38,IF(AX293="TietoEVRY",'Tellere og summer'!$A$48,IF(AX293="Danielsen å i",'Tellere og summer'!$A$58,IF(AX293="Panorama Turkeys",'Tellere og summer'!$A$68,IF(AX293="Team Fuglset",'Tellere og summer'!$A$78,IF(AX293="Istad Strikers",'Tellere og summer'!$A$88,IF(AX293="Ytre Bowlinglag",'Tellere og summer'!$A$98,"NA"))))))))))</f>
        <v>Bjørn Einar Myklebust</v>
      </c>
      <c r="AX301" s="8">
        <v>134</v>
      </c>
      <c r="AY301" s="19">
        <v>149</v>
      </c>
      <c r="AZ301" s="8">
        <v>149</v>
      </c>
      <c r="BA301" s="10">
        <f t="shared" si="177"/>
        <v>432</v>
      </c>
      <c r="BB301" s="27"/>
      <c r="BC301" s="47" t="str">
        <f>IF(BD293="Normo Slipestasjon",'Tellere og summer'!$A$8,IF(BD293="Glamox",'Tellere og summer'!$A$18,IF(BD293="Molde Kommune",'Tellere og summer'!$A$28,IF(BD293="Rørlegger 1",'Tellere og summer'!$A$38,IF(BD293="TietoEVRY",'Tellere og summer'!$A$48,IF(BD293="Danielsen å i",'Tellere og summer'!$A$58,IF(BD293="Panorama Turkeys",'Tellere og summer'!$A$68,IF(BD293="Team Fuglset",'Tellere og summer'!$A$78,IF(BD293="Istad Strikers",'Tellere og summer'!$A$88,IF(BD293="Ytre Bowlinglag",'Tellere og summer'!$A$98,"NA"))))))))))</f>
        <v>Stian Teistholmen</v>
      </c>
      <c r="BD301" s="8"/>
      <c r="BE301" s="19"/>
      <c r="BF301" s="8"/>
      <c r="BG301" s="10">
        <f t="shared" si="178"/>
        <v>0</v>
      </c>
    </row>
    <row r="302" spans="1:59">
      <c r="A302" s="47">
        <f>IF(B293="Normo Slipestasjon",'Tellere og summer'!$A$9,IF(B293="Glamox",'Tellere og summer'!$A$19,IF(B293="Molde Kommune",'Tellere og summer'!$A$29,IF(B293="Rørlegger 1",'Tellere og summer'!$A$39,IF(B293="TietoEVRY",'Tellere og summer'!$A$49,IF(B293="Danielsen å i",'Tellere og summer'!$A$59,IF(B293="Panorama Turkeys",'Tellere og summer'!$A$69,IF(B293="Team Fuglset",'Tellere og summer'!$A$79,IF(B293="Istad Strikers",'Tellere og summer'!$A$89,IF(B293="Ytre Bowlinglag",'Tellere og summer'!$A$99,"NA"))))))))))</f>
        <v>0</v>
      </c>
      <c r="B302" s="8"/>
      <c r="C302" s="19"/>
      <c r="D302" s="8"/>
      <c r="E302" s="10">
        <f t="shared" si="169"/>
        <v>0</v>
      </c>
      <c r="F302" s="27"/>
      <c r="G302" s="47">
        <f>IF(H293="Normo Slipestasjon",'Tellere og summer'!$A$9,IF(H293="Glamox",'Tellere og summer'!$A$19,IF(H293="Molde Kommune",'Tellere og summer'!$A$29,IF(H293="Rørlegger 1",'Tellere og summer'!$A$39,IF(H293="TietoEVRY",'Tellere og summer'!$A$49,IF(H293="Danielsen å i",'Tellere og summer'!$A$59,IF(H293="Panorama Turkeys",'Tellere og summer'!$A$69,IF(H293="Team Fuglset",'Tellere og summer'!$A$79,IF(H293="Istad Strikers",'Tellere og summer'!$A$89,IF(H293="Ytre Bowlinglag",'Tellere og summer'!$A$99,"NA"))))))))))</f>
        <v>0</v>
      </c>
      <c r="H302" s="8"/>
      <c r="I302" s="19"/>
      <c r="J302" s="9"/>
      <c r="K302" s="8">
        <f t="shared" si="170"/>
        <v>0</v>
      </c>
      <c r="L302" s="40"/>
      <c r="M302" s="47" t="str">
        <f>IF(N293="Normo Slipestasjon",'Tellere og summer'!$A$9,IF(N293="Glamox",'Tellere og summer'!$A$19,IF(N293="Molde Kommune",'Tellere og summer'!$A$29,IF(N293="Rørlegger 1",'Tellere og summer'!$A$39,IF(N293="TietoEVRY",'Tellere og summer'!$A$49,IF(N293="Danielsen å i",'Tellere og summer'!$A$59,IF(N293="Panorama Turkeys",'Tellere og summer'!$A$69,IF(N293="Team Fuglset",'Tellere og summer'!$A$79,IF(N293="Istad Strikers",'Tellere og summer'!$A$89,IF(N293="Ytre Bowlinglag",'Tellere og summer'!$A$99,"NA"))))))))))</f>
        <v>Cato Holen og Mats Larsen</v>
      </c>
      <c r="N302" s="8">
        <v>147</v>
      </c>
      <c r="O302" s="19">
        <v>133</v>
      </c>
      <c r="P302" s="8">
        <v>128</v>
      </c>
      <c r="Q302" s="10">
        <f t="shared" si="171"/>
        <v>408</v>
      </c>
      <c r="R302" s="27"/>
      <c r="S302" s="47">
        <f>IF(T293="Normo Slipestasjon",'Tellere og summer'!$A$9,IF(T293="Glamox",'Tellere og summer'!$A$19,IF(T293="Molde Kommune",'Tellere og summer'!$A$29,IF(T293="Rørlegger 1",'Tellere og summer'!$A$39,IF(T293="TietoEVRY",'Tellere og summer'!$A$49,IF(T293="Danielsen å i",'Tellere og summer'!$A$59,IF(T293="Panorama Turkeys",'Tellere og summer'!$A$69,IF(T293="Team Fuglset",'Tellere og summer'!$A$79,IF(T293="Istad Strikers",'Tellere og summer'!$A$89,IF(T293="Ytre Bowlinglag",'Tellere og summer'!$A$99,"NA"))))))))))</f>
        <v>0</v>
      </c>
      <c r="T302" s="8"/>
      <c r="U302" s="19"/>
      <c r="V302" s="8"/>
      <c r="W302" s="10">
        <f t="shared" si="172"/>
        <v>0</v>
      </c>
      <c r="X302" s="40"/>
      <c r="Y302" s="47">
        <f>IF(Z293="Normo Slipestasjon",'Tellere og summer'!$A$9,IF(Z293="Glamox",'Tellere og summer'!$A$19,IF(Z293="Molde Kommune",'Tellere og summer'!$A$29,IF(Z293="Rørlegger 1",'Tellere og summer'!$A$39,IF(Z293="TietoEVRY",'Tellere og summer'!$A$49,IF(Z293="Danielsen å i",'Tellere og summer'!$A$59,IF(Z293="Panorama Turkeys",'Tellere og summer'!$A$69,IF(Z293="Team Fuglset",'Tellere og summer'!$A$79,IF(Z293="Istad Strikers",'Tellere og summer'!$A$89,IF(Z293="Ytre Bowlinglag",'Tellere og summer'!$A$99,"NA"))))))))))</f>
        <v>0</v>
      </c>
      <c r="Z302" s="8"/>
      <c r="AA302" s="19"/>
      <c r="AB302" s="8"/>
      <c r="AC302" s="10">
        <f t="shared" si="173"/>
        <v>0</v>
      </c>
      <c r="AD302" s="27"/>
      <c r="AE302" s="47" t="str">
        <f>IF(AF293="Normo Slipestasjon",'Tellere og summer'!$A$9,IF(AF293="Glamox",'Tellere og summer'!$A$19,IF(AF293="Molde Kommune",'Tellere og summer'!$A$29,IF(AF293="Rørlegger 1",'Tellere og summer'!$A$39,IF(AF293="TietoEVRY",'Tellere og summer'!$A$49,IF(AF293="Danielsen å i",'Tellere og summer'!$A$59,IF(AF293="Panorama Turkeys",'Tellere og summer'!$A$69,IF(AF293="Team Fuglset",'Tellere og summer'!$A$79,IF(AF293="Istad Strikers",'Tellere og summer'!$A$89,IF(AF293="Ytre Bowlinglag",'Tellere og summer'!$A$99,"NA"))))))))))</f>
        <v>Mohammed Abdalgoder</v>
      </c>
      <c r="AF302" s="8"/>
      <c r="AG302" s="19"/>
      <c r="AH302" s="8"/>
      <c r="AI302" s="10">
        <f t="shared" si="174"/>
        <v>0</v>
      </c>
      <c r="AJ302" s="40"/>
      <c r="AK302" s="47" t="str">
        <f>IF(AL293="Normo Slipestasjon",'Tellere og summer'!$A$9,IF(AL293="Glamox",'Tellere og summer'!$A$19,IF(AL293="Molde Kommune",'Tellere og summer'!$A$29,IF(AL293="Rørlegger 1",'Tellere og summer'!$A$39,IF(AL293="TietoEVRY",'Tellere og summer'!$A$49,IF(AL293="Danielsen å i",'Tellere og summer'!$A$59,IF(AL293="Panorama Turkeys",'Tellere og summer'!$A$69,IF(AL293="Team Fuglset",'Tellere og summer'!$A$79,IF(AL293="Istad Strikers",'Tellere og summer'!$A$89,IF(AL293="Ytre Bowlinglag",'Tellere og summer'!$A$99,"NA"))))))))))</f>
        <v>Simen K. Roaldsøy</v>
      </c>
      <c r="AL302" s="8"/>
      <c r="AM302" s="19"/>
      <c r="AN302" s="8"/>
      <c r="AO302" s="10">
        <f t="shared" si="175"/>
        <v>0</v>
      </c>
      <c r="AP302" s="27"/>
      <c r="AQ302" s="47">
        <f>IF(AR293="Normo Slipestasjon",'Tellere og summer'!$A$9,IF(AR293="Glamox",'Tellere og summer'!$A$19,IF(AR293="Molde Kommune",'Tellere og summer'!$A$29,IF(AR293="Rørlegger 1",'Tellere og summer'!$A$39,IF(AR293="TietoEVRY",'Tellere og summer'!$A$49,IF(AR293="Danielsen å i",'Tellere og summer'!$A$59,IF(AR293="Panorama Turkeys",'Tellere og summer'!$A$69,IF(AR293="Team Fuglset",'Tellere og summer'!$A$79,IF(AR293="Istad Strikers",'Tellere og summer'!$A$89,IF(AR293="Ytre Bowlinglag",'Tellere og summer'!$A$99,"NA"))))))))))</f>
        <v>0</v>
      </c>
      <c r="AR302" s="8"/>
      <c r="AS302" s="19"/>
      <c r="AT302" s="8"/>
      <c r="AU302" s="10">
        <f t="shared" si="176"/>
        <v>0</v>
      </c>
      <c r="AV302" s="40"/>
      <c r="AW302" s="47">
        <f>IF(AX293="Normo Slipestasjon",'Tellere og summer'!$A$9,IF(AX293="Glamox",'Tellere og summer'!$A$19,IF(AX293="Molde Kommune",'Tellere og summer'!$A$29,IF(AX293="Rørlegger 1",'Tellere og summer'!$A$39,IF(AX293="TietoEVRY",'Tellere og summer'!$A$49,IF(AX293="Danielsen å i",'Tellere og summer'!$A$59,IF(AX293="Panorama Turkeys",'Tellere og summer'!$A$69,IF(AX293="Team Fuglset",'Tellere og summer'!$A$79,IF(AX293="Istad Strikers",'Tellere og summer'!$A$89,IF(AX293="Ytre Bowlinglag",'Tellere og summer'!$A$99,"NA"))))))))))</f>
        <v>0</v>
      </c>
      <c r="AX302" s="8"/>
      <c r="AY302" s="19"/>
      <c r="AZ302" s="8"/>
      <c r="BA302" s="10">
        <f t="shared" si="177"/>
        <v>0</v>
      </c>
      <c r="BB302" s="27"/>
      <c r="BC302" s="47" t="str">
        <f>IF(BD293="Normo Slipestasjon",'Tellere og summer'!$A$9,IF(BD293="Glamox",'Tellere og summer'!$A$19,IF(BD293="Molde Kommune",'Tellere og summer'!$A$29,IF(BD293="Rørlegger 1",'Tellere og summer'!$A$39,IF(BD293="TietoEVRY",'Tellere og summer'!$A$49,IF(BD293="Danielsen å i",'Tellere og summer'!$A$59,IF(BD293="Panorama Turkeys",'Tellere og summer'!$A$69,IF(BD293="Team Fuglset",'Tellere og summer'!$A$79,IF(BD293="Istad Strikers",'Tellere og summer'!$A$89,IF(BD293="Ytre Bowlinglag",'Tellere og summer'!$A$99,"NA"))))))))))</f>
        <v>For mange spillere</v>
      </c>
      <c r="BD302" s="8"/>
      <c r="BE302" s="19"/>
      <c r="BF302" s="8"/>
      <c r="BG302" s="10">
        <f t="shared" si="178"/>
        <v>0</v>
      </c>
    </row>
    <row r="303" spans="1:59" ht="22" thickBot="1">
      <c r="A303" s="23" t="s">
        <v>9</v>
      </c>
      <c r="B303" s="11">
        <f>HCP!$U$20</f>
        <v>51</v>
      </c>
      <c r="C303" s="11">
        <f>HCP!$U$20</f>
        <v>51</v>
      </c>
      <c r="D303" s="11">
        <f>HCP!$U$20</f>
        <v>51</v>
      </c>
      <c r="E303" s="13">
        <f t="shared" si="169"/>
        <v>153</v>
      </c>
      <c r="F303" s="27"/>
      <c r="G303" s="23" t="s">
        <v>9</v>
      </c>
      <c r="H303" s="11">
        <f>HCP!$U$2</f>
        <v>114</v>
      </c>
      <c r="I303" s="11">
        <f>HCP!$U$2</f>
        <v>114</v>
      </c>
      <c r="J303" s="11">
        <f>HCP!$U$2</f>
        <v>114</v>
      </c>
      <c r="K303" s="13">
        <f t="shared" ref="K303" si="179">SUM(H303:J303)</f>
        <v>342</v>
      </c>
      <c r="L303" s="40"/>
      <c r="M303" s="23" t="s">
        <v>9</v>
      </c>
      <c r="N303" s="11">
        <f>HCP!$U$18</f>
        <v>117</v>
      </c>
      <c r="O303" s="11">
        <f>HCP!$U$18</f>
        <v>117</v>
      </c>
      <c r="P303" s="11">
        <f>HCP!$U$18</f>
        <v>117</v>
      </c>
      <c r="Q303" s="13">
        <f t="shared" si="171"/>
        <v>351</v>
      </c>
      <c r="R303" s="27"/>
      <c r="S303" s="23" t="s">
        <v>9</v>
      </c>
      <c r="T303" s="11">
        <f>HCP!$U$4</f>
        <v>18</v>
      </c>
      <c r="U303" s="11">
        <f>HCP!$U$4</f>
        <v>18</v>
      </c>
      <c r="V303" s="11">
        <f>HCP!$U$4</f>
        <v>18</v>
      </c>
      <c r="W303" s="13">
        <f t="shared" si="172"/>
        <v>54</v>
      </c>
      <c r="X303" s="40"/>
      <c r="Y303" s="23" t="s">
        <v>9</v>
      </c>
      <c r="Z303" s="11">
        <f>HCP!$U$6</f>
        <v>78</v>
      </c>
      <c r="AA303" s="11">
        <f>HCP!$U$6</f>
        <v>78</v>
      </c>
      <c r="AB303" s="11">
        <f>HCP!$U$6</f>
        <v>78</v>
      </c>
      <c r="AC303" s="13">
        <f t="shared" si="173"/>
        <v>234</v>
      </c>
      <c r="AD303" s="27"/>
      <c r="AE303" s="23" t="s">
        <v>9</v>
      </c>
      <c r="AF303" s="11">
        <f>HCP!$U$10</f>
        <v>96</v>
      </c>
      <c r="AG303" s="11">
        <f>HCP!$U$10</f>
        <v>96</v>
      </c>
      <c r="AH303" s="11">
        <f>HCP!$U$10</f>
        <v>96</v>
      </c>
      <c r="AI303" s="13">
        <f t="shared" si="174"/>
        <v>288</v>
      </c>
      <c r="AJ303" s="40"/>
      <c r="AK303" s="23" t="s">
        <v>9</v>
      </c>
      <c r="AL303" s="11">
        <f>HCP!$U$14</f>
        <v>57</v>
      </c>
      <c r="AM303" s="11">
        <f>HCP!$U$14</f>
        <v>57</v>
      </c>
      <c r="AN303" s="11">
        <f>HCP!$U$14</f>
        <v>57</v>
      </c>
      <c r="AO303" s="13">
        <f t="shared" si="175"/>
        <v>171</v>
      </c>
      <c r="AP303" s="27"/>
      <c r="AQ303" s="23" t="s">
        <v>9</v>
      </c>
      <c r="AR303" s="11">
        <f>HCP!$U$12</f>
        <v>0</v>
      </c>
      <c r="AS303" s="11">
        <f>HCP!$U$12</f>
        <v>0</v>
      </c>
      <c r="AT303" s="11">
        <f>HCP!$U$12</f>
        <v>0</v>
      </c>
      <c r="AU303" s="13">
        <f t="shared" si="176"/>
        <v>0</v>
      </c>
      <c r="AV303" s="40"/>
      <c r="AW303" s="23" t="s">
        <v>9</v>
      </c>
      <c r="AX303" s="11">
        <f>HCP!$U$16</f>
        <v>54</v>
      </c>
      <c r="AY303" s="11">
        <f>HCP!$U$16</f>
        <v>54</v>
      </c>
      <c r="AZ303" s="11">
        <f>HCP!$U$16</f>
        <v>54</v>
      </c>
      <c r="BA303" s="13">
        <f t="shared" si="177"/>
        <v>162</v>
      </c>
      <c r="BB303" s="27"/>
      <c r="BC303" s="23" t="s">
        <v>9</v>
      </c>
      <c r="BD303" s="11"/>
      <c r="BE303" s="20"/>
      <c r="BF303" s="11"/>
      <c r="BG303" s="13">
        <f t="shared" si="178"/>
        <v>0</v>
      </c>
    </row>
    <row r="304" spans="1:59" ht="16" thickBot="1">
      <c r="A304" s="45" t="s">
        <v>7</v>
      </c>
      <c r="B304" s="14">
        <f>SUM(B296:B303)</f>
        <v>505</v>
      </c>
      <c r="C304" s="14">
        <f>SUM(C296:C303)</f>
        <v>527</v>
      </c>
      <c r="D304" s="14">
        <f>SUM(D296:D303)</f>
        <v>596</v>
      </c>
      <c r="E304" s="14">
        <f>SUM(B304:D304)</f>
        <v>1628</v>
      </c>
      <c r="F304" s="27"/>
      <c r="G304" s="27"/>
      <c r="H304" s="14">
        <f>SUM(H296:H303)</f>
        <v>472</v>
      </c>
      <c r="I304" s="14">
        <f>SUM(I296:I303)</f>
        <v>436</v>
      </c>
      <c r="J304" s="14">
        <f>SUM(J296:J303)</f>
        <v>519</v>
      </c>
      <c r="K304" s="14">
        <f>SUM(H304:J304)</f>
        <v>1427</v>
      </c>
      <c r="L304" s="40"/>
      <c r="M304" s="36"/>
      <c r="N304" s="14">
        <f>SUM(N296:N303)</f>
        <v>498</v>
      </c>
      <c r="O304" s="14">
        <f>SUM(O296:O303)</f>
        <v>509</v>
      </c>
      <c r="P304" s="14">
        <f>SUM(P296:P303)</f>
        <v>489</v>
      </c>
      <c r="Q304" s="14">
        <f>SUM(N304:P304)</f>
        <v>1496</v>
      </c>
      <c r="R304" s="27"/>
      <c r="S304" s="27"/>
      <c r="T304" s="14">
        <f>SUM(T296:T303)</f>
        <v>613</v>
      </c>
      <c r="U304" s="14">
        <f>SUM(U296:U303)</f>
        <v>515</v>
      </c>
      <c r="V304" s="14">
        <f>SUM(V296:V303)</f>
        <v>577</v>
      </c>
      <c r="W304" s="14">
        <f>SUM(T304:V304)</f>
        <v>1705</v>
      </c>
      <c r="X304" s="40"/>
      <c r="Y304" s="36"/>
      <c r="Z304" s="14">
        <f>SUM(Z296:Z303)</f>
        <v>78</v>
      </c>
      <c r="AA304" s="14">
        <f>SUM(AA296:AA303)</f>
        <v>78</v>
      </c>
      <c r="AB304" s="14">
        <f>SUM(AB296:AB303)</f>
        <v>78</v>
      </c>
      <c r="AC304" s="14">
        <f>SUM(Z304:AB304)</f>
        <v>234</v>
      </c>
      <c r="AD304" s="27"/>
      <c r="AE304" s="27"/>
      <c r="AF304" s="14">
        <f>SUM(AF296:AF303)</f>
        <v>96</v>
      </c>
      <c r="AG304" s="14">
        <f>SUM(AG296:AG303)</f>
        <v>96</v>
      </c>
      <c r="AH304" s="14">
        <f>SUM(AH296:AH303)</f>
        <v>96</v>
      </c>
      <c r="AI304" s="14">
        <f>SUM(AF304:AH304)</f>
        <v>288</v>
      </c>
      <c r="AJ304" s="40"/>
      <c r="AK304" s="36"/>
      <c r="AL304" s="14">
        <f>SUM(AL296:AL303)</f>
        <v>528</v>
      </c>
      <c r="AM304" s="14">
        <f>SUM(AM296:AM303)</f>
        <v>486</v>
      </c>
      <c r="AN304" s="14">
        <f>SUM(AN296:AN303)</f>
        <v>500</v>
      </c>
      <c r="AO304" s="14">
        <f>SUM(AL304:AN304)</f>
        <v>1514</v>
      </c>
      <c r="AP304" s="27"/>
      <c r="AQ304" s="27"/>
      <c r="AR304" s="14">
        <f>SUM(AR296:AR303)</f>
        <v>493</v>
      </c>
      <c r="AS304" s="14">
        <f>SUM(AS296:AS303)</f>
        <v>477</v>
      </c>
      <c r="AT304" s="14">
        <f>SUM(AT296:AT303)</f>
        <v>548</v>
      </c>
      <c r="AU304" s="14">
        <f>SUM(AR304:AT304)</f>
        <v>1518</v>
      </c>
      <c r="AV304" s="40"/>
      <c r="AW304" s="36"/>
      <c r="AX304" s="14">
        <f>SUM(AX296:AX303)</f>
        <v>443</v>
      </c>
      <c r="AY304" s="14">
        <f>SUM(AY296:AY303)</f>
        <v>525</v>
      </c>
      <c r="AZ304" s="14">
        <f>SUM(AZ296:AZ303)</f>
        <v>540</v>
      </c>
      <c r="BA304" s="14">
        <f>SUM(AX304:AZ304)</f>
        <v>1508</v>
      </c>
      <c r="BB304" s="27"/>
      <c r="BC304" s="27"/>
      <c r="BD304" s="14">
        <f>SUM(BD296:BD303)</f>
        <v>434</v>
      </c>
      <c r="BE304" s="14">
        <f>SUM(BE296:BE303)</f>
        <v>474</v>
      </c>
      <c r="BF304" s="14">
        <f>SUM(BF296:BF303)</f>
        <v>444</v>
      </c>
      <c r="BG304" s="14">
        <f>SUM(BD304:BF304)</f>
        <v>1352</v>
      </c>
    </row>
    <row r="305" spans="1:59" s="25" customFormat="1" ht="16" thickBot="1">
      <c r="A305" s="45" t="s">
        <v>77</v>
      </c>
      <c r="B305" s="214">
        <f>IF(E304-E303=0,"0",IF(B304&gt;H304,1,IF(B304=H304,"0,5",0)))</f>
        <v>1</v>
      </c>
      <c r="C305" s="214">
        <f>IF(E304-E303=0,"0",IF(C304&gt;I304,1,IF(C304=I304,"0,5",0)))</f>
        <v>1</v>
      </c>
      <c r="D305" s="214">
        <f>IF(E304-E303=0,"0",IF(D304&gt;J304,1,IF(D304=J304,"0,5",0)))</f>
        <v>1</v>
      </c>
      <c r="E305" s="214">
        <f>IF(E304-E303=0,"0",IF(E304&gt;K304,1,IF(E304=K304,"0,5",0)))</f>
        <v>1</v>
      </c>
      <c r="F305" s="27"/>
      <c r="G305" s="27"/>
      <c r="H305" s="214">
        <f>IF(K304-K303=0,"0",IF(H304&gt;B304,1,IF(H304=B304,"0,5",0)))</f>
        <v>0</v>
      </c>
      <c r="I305" s="214">
        <f>IF(K304-K303=0,"0",IF(I304&gt;C304,1,IF(I304=C304,"0,5",0)))</f>
        <v>0</v>
      </c>
      <c r="J305" s="214">
        <f>IF(K304-K303=0,"0",IF(J304&gt;D304,1,IF(J304=D304,"0,5",0)))</f>
        <v>0</v>
      </c>
      <c r="K305" s="214">
        <f>IF(K304-K303=0,"0",IF(K304&gt;E304,1,IF(K304=E304,"0,5",0)))</f>
        <v>0</v>
      </c>
      <c r="L305" s="40"/>
      <c r="M305" s="36"/>
      <c r="N305" s="214">
        <f>IF(Q304-Q303=0,"0",IF(N304&gt;T304,1,IF(N304=T304,"0,5",0)))</f>
        <v>0</v>
      </c>
      <c r="O305" s="214">
        <f>IF(Q304-Q303=0,"0",IF(O304&gt;U304,1,IF(O304=U304,"0,5",0)))</f>
        <v>0</v>
      </c>
      <c r="P305" s="214">
        <f>IF(Q304-Q303=0,"0",IF(P304&gt;V304,1,IF(P304=V304,"0,5",0)))</f>
        <v>0</v>
      </c>
      <c r="Q305" s="214">
        <f>IF(Q304-Q303=0,"0",IF(Q304&gt;W304,1,IF(Q304=W304,"0,5",0)))</f>
        <v>0</v>
      </c>
      <c r="R305" s="27"/>
      <c r="S305" s="27"/>
      <c r="T305" s="214">
        <f>IF(W304-W303=0,"0",IF(T304&gt;N304,1,IF(T304=N304,"0,5",0)))</f>
        <v>1</v>
      </c>
      <c r="U305" s="214">
        <f>IF(W304-W303=0,"0",IF(U304&gt;O304,1,IF(U304=O304,"0,5",0)))</f>
        <v>1</v>
      </c>
      <c r="V305" s="214">
        <f>IF(W304-W303=0,"0",IF(V304&gt;P304,1,IF(V304=P304,"0,5",0)))</f>
        <v>1</v>
      </c>
      <c r="W305" s="214">
        <f>IF(W304-W303=0,"0",IF(W304&gt;Q304,1,IF(W304=Q304,"0,5",0)))</f>
        <v>1</v>
      </c>
      <c r="X305" s="40"/>
      <c r="Y305" s="36"/>
      <c r="Z305" s="214" t="str">
        <f>IF(AC304-AC303=0,"0",IF(Z304&gt;AF304,1,IF(Z304=AF304,"0,5",0)))</f>
        <v>0</v>
      </c>
      <c r="AA305" s="214" t="str">
        <f>IF(AC304-AC303=0,"0",IF(AA304&gt;AG304,1,IF(AA304=AG304,"0,5",0)))</f>
        <v>0</v>
      </c>
      <c r="AB305" s="214" t="str">
        <f>IF(AC304-AC303=0,"0",IF(AB304&gt;AH304,1,IF(AB304=AH304,"0,5",0)))</f>
        <v>0</v>
      </c>
      <c r="AC305" s="214" t="str">
        <f>IF(AC304-AC303=0,"0",IF(AC304&gt;AI304,1,IF(AC304=AI304,"0,5",0)))</f>
        <v>0</v>
      </c>
      <c r="AD305" s="27"/>
      <c r="AE305" s="27"/>
      <c r="AF305" s="214" t="str">
        <f>IF(AI304-AI303=0,"0",IF(AF304&gt;Z304,1,IF(AF304=Z304,"0,5",0)))</f>
        <v>0</v>
      </c>
      <c r="AG305" s="214" t="str">
        <f>IF(AI304-AI303=0,"0",IF(AG304&gt;AA304,1,IF(AG304=AA304,"0,5",0)))</f>
        <v>0</v>
      </c>
      <c r="AH305" s="214" t="str">
        <f>IF(AI304-AI303=0,"0",IF(AH304&gt;AB304,1,IF(AH304=AB304,"0,5",0)))</f>
        <v>0</v>
      </c>
      <c r="AI305" s="214" t="str">
        <f>IF(AI304-AI303=0,"0",IF(AI304&gt;AC304,1,IF(AI304=AC304,"0,5",0)))</f>
        <v>0</v>
      </c>
      <c r="AJ305" s="40"/>
      <c r="AK305" s="36"/>
      <c r="AL305" s="214">
        <f>IF(AO304-AO303=0,"0",IF(AL304&gt;AR304,1,IF(AL304=AR304,"0,5",0)))</f>
        <v>1</v>
      </c>
      <c r="AM305" s="214">
        <f>IF(AO304-AO303=0,"0",IF(AM304&gt;AS304,1,IF(AM304=AS304,"0,5",0)))</f>
        <v>1</v>
      </c>
      <c r="AN305" s="214">
        <f>IF(AO304-AO303=0,"0",IF(AN304&gt;AT304,1,IF(AN304=AT304,"0,5",0)))</f>
        <v>0</v>
      </c>
      <c r="AO305" s="214">
        <f>IF(AO304-AO303=0,"0",IF(AO304&gt;AU304,1,IF(AO304=AU304,"0,5",0)))</f>
        <v>0</v>
      </c>
      <c r="AP305" s="27"/>
      <c r="AQ305" s="27"/>
      <c r="AR305" s="214">
        <f>IF(AU304-AU303=0,"0",IF(AR304&gt;AL304,1,IF(AR304=AL304,"0,5",0)))</f>
        <v>0</v>
      </c>
      <c r="AS305" s="214">
        <f>IF(AU304-AU303=0,"0",IF(AS304&gt;AM304,1,IF(AS304=AM304,"0,5",0)))</f>
        <v>0</v>
      </c>
      <c r="AT305" s="214">
        <f>IF(AU304-AU303=0,"0",IF(AT304&gt;AN304,1,IF(AT304=AN304,"0,5",0)))</f>
        <v>1</v>
      </c>
      <c r="AU305" s="214">
        <f>IF(AU304-AU303=0,"0",IF(AU304&gt;AO304,1,IF(AU304=AO304,"0,5",0)))</f>
        <v>1</v>
      </c>
      <c r="AV305" s="40"/>
      <c r="AW305" s="36"/>
      <c r="AX305" s="214">
        <f>IF(BA304-BA303=0,"0",IF(AX304&gt;BD304,1,IF(AX304=BD304,"0,5",0)))</f>
        <v>1</v>
      </c>
      <c r="AY305" s="214">
        <f>IF(BA304-BA303=0,"0",IF(AY304&gt;BE304,1,IF(AY304=BE304,"0,5",0)))</f>
        <v>1</v>
      </c>
      <c r="AZ305" s="214">
        <f>IF(BA304-BA303=0,"0",IF(AZ304&gt;BF304,1,IF(AZ304=BF304,"0,5",0)))</f>
        <v>1</v>
      </c>
      <c r="BA305" s="214">
        <f>IF(BA304-BA303=0,"0",IF(BA304&gt;BG304,1,IF(BA304=BG304,"0,5",0)))</f>
        <v>1</v>
      </c>
      <c r="BB305" s="27"/>
      <c r="BC305" s="27"/>
      <c r="BD305" s="214">
        <f>IF(BG304-BG303=0,"0",IF(BD304&gt;AX304,1,IF(BD304=AX304,"0,5",0)))</f>
        <v>0</v>
      </c>
      <c r="BE305" s="214">
        <f>IF(BG304-BG303=0,"0",IF(BE304&gt;AY304,1,IF(BE304=AY304,"0,5",0)))</f>
        <v>0</v>
      </c>
      <c r="BF305" s="214">
        <f>IF(BG304-BG303=0,"0",IF(BF304&gt;AZ304,1,IF(BF304=AZ304,"0,5",0)))</f>
        <v>0</v>
      </c>
      <c r="BG305" s="214">
        <f>IF(BG304-BG303=0,"0",IF(BG304&gt;BA304,1,IF(BG304=BA304,"0,5",0)))</f>
        <v>0</v>
      </c>
    </row>
    <row r="306" spans="1:59" s="25" customFormat="1" ht="21" thickBot="1">
      <c r="A306" s="15"/>
      <c r="B306" s="37"/>
      <c r="C306" s="37"/>
      <c r="D306" s="16" t="s">
        <v>10</v>
      </c>
      <c r="E306" s="46">
        <f>B305+C305+D305+E305</f>
        <v>4</v>
      </c>
      <c r="F306" s="37"/>
      <c r="G306" s="37"/>
      <c r="H306" s="37"/>
      <c r="I306" s="37"/>
      <c r="J306" s="16" t="s">
        <v>10</v>
      </c>
      <c r="K306" s="46">
        <f>H305+I305+J305+K305</f>
        <v>0</v>
      </c>
      <c r="L306" s="41"/>
      <c r="M306" s="15"/>
      <c r="N306" s="37"/>
      <c r="O306" s="37"/>
      <c r="P306" s="16" t="s">
        <v>10</v>
      </c>
      <c r="Q306" s="46">
        <f>N305+O305+P305+Q305</f>
        <v>0</v>
      </c>
      <c r="R306" s="37"/>
      <c r="S306" s="37"/>
      <c r="T306" s="37"/>
      <c r="U306" s="37"/>
      <c r="V306" s="16" t="s">
        <v>10</v>
      </c>
      <c r="W306" s="46">
        <f>T305+U305+V305+W305</f>
        <v>4</v>
      </c>
      <c r="X306" s="41"/>
      <c r="Y306" s="15"/>
      <c r="Z306" s="37"/>
      <c r="AA306" s="37"/>
      <c r="AB306" s="16" t="s">
        <v>10</v>
      </c>
      <c r="AC306" s="46">
        <f>Z305+AA305+AB305+AC305</f>
        <v>0</v>
      </c>
      <c r="AD306" s="37"/>
      <c r="AE306" s="37"/>
      <c r="AF306" s="37"/>
      <c r="AG306" s="37"/>
      <c r="AH306" s="16" t="s">
        <v>10</v>
      </c>
      <c r="AI306" s="46">
        <f>AF305+AG305+AH305+AI305</f>
        <v>0</v>
      </c>
      <c r="AJ306" s="41"/>
      <c r="AK306" s="15"/>
      <c r="AL306" s="37"/>
      <c r="AM306" s="37"/>
      <c r="AN306" s="16" t="s">
        <v>10</v>
      </c>
      <c r="AO306" s="46">
        <f>AL305+AM305+AN305+AO305</f>
        <v>2</v>
      </c>
      <c r="AP306" s="37"/>
      <c r="AQ306" s="37"/>
      <c r="AR306" s="37"/>
      <c r="AS306" s="37"/>
      <c r="AT306" s="16" t="s">
        <v>10</v>
      </c>
      <c r="AU306" s="46">
        <f>SUM(AR305:AU305)</f>
        <v>2</v>
      </c>
      <c r="AV306" s="41"/>
      <c r="AW306" s="15"/>
      <c r="AX306" s="37"/>
      <c r="AY306" s="37"/>
      <c r="AZ306" s="16" t="s">
        <v>10</v>
      </c>
      <c r="BA306" s="46">
        <f>AX305+AY305+AZ305+BA305</f>
        <v>4</v>
      </c>
      <c r="BB306" s="37"/>
      <c r="BC306" s="37"/>
      <c r="BD306" s="37"/>
      <c r="BE306" s="37"/>
      <c r="BF306" s="16" t="s">
        <v>10</v>
      </c>
      <c r="BG306" s="46">
        <f>BD305+BE305+BF305+BG305</f>
        <v>0</v>
      </c>
    </row>
    <row r="307" spans="1:59" s="25" customFormat="1" ht="16" thickBot="1">
      <c r="D307" s="44" t="s">
        <v>268</v>
      </c>
      <c r="E307" s="44" t="str">
        <f>IF(E304-E303=0,"IS",IF(E306&gt;K306,"S",IF(E306&lt;K306,"T",IF(E306=K306,"U","0"))))</f>
        <v>S</v>
      </c>
      <c r="J307" s="44" t="s">
        <v>268</v>
      </c>
      <c r="K307" s="44" t="str">
        <f>IF(K304-K303=0,"IS",IF(K306&gt;E306,"S",IF(K306&lt;E306,"T",IF(K306=E306,"U","0"))))</f>
        <v>T</v>
      </c>
      <c r="P307" s="44" t="s">
        <v>268</v>
      </c>
      <c r="Q307" s="44" t="str">
        <f>IF(Q304-Q303=0,"IS",IF(Q306&gt;W306,"S",IF(Q306&lt;W306,"T",IF(Q306=W306,"U","0"))))</f>
        <v>T</v>
      </c>
      <c r="V307" s="44" t="s">
        <v>268</v>
      </c>
      <c r="W307" s="44" t="str">
        <f>IF(W304-W303=0,"IS",IF(W306&gt;Q306,"S",IF(W306&lt;Q306,"T",IF(W306=Q306,"U","0"))))</f>
        <v>S</v>
      </c>
      <c r="AB307" s="44" t="s">
        <v>268</v>
      </c>
      <c r="AC307" s="44" t="str">
        <f>IF(AC304-AC303=0,"IS",IF(AC306&gt;AI306,"S",IF(AC306&lt;AI306,"T",IF(AC306=AI306,"U","0"))))</f>
        <v>IS</v>
      </c>
      <c r="AH307" s="44" t="s">
        <v>268</v>
      </c>
      <c r="AI307" s="44" t="str">
        <f>IF(AI304-AI303=0,"IS",IF(AI306&gt;AC306,"S",IF(AI306&lt;AC306,"T",IF(AI306=AC306,"U","0"))))</f>
        <v>IS</v>
      </c>
      <c r="AN307" s="44" t="s">
        <v>268</v>
      </c>
      <c r="AO307" s="44" t="str">
        <f>IF(AO304-AO303=0,"IS",IF(AO306&gt;AU306,"S",IF(AO306&lt;AU306,"T",IF(AO306=AU306,"U","0"))))</f>
        <v>U</v>
      </c>
      <c r="AT307" s="44" t="s">
        <v>268</v>
      </c>
      <c r="AU307" s="44" t="str">
        <f>IF(AU304-AU303=0,"IS",IF(AU306&gt;AO306,"S",IF(AU306&lt;AO306,"T",IF(AU306=AO306,"U","0"))))</f>
        <v>U</v>
      </c>
      <c r="AZ307" s="44" t="s">
        <v>268</v>
      </c>
      <c r="BA307" s="44" t="str">
        <f>IF(BA304-BA303=0,"IS",IF(BA306&gt;BG306,"S",IF(BA306&lt;BG306,"T",IF(BA306=BG306,"U","0"))))</f>
        <v>S</v>
      </c>
      <c r="BF307" s="44" t="s">
        <v>268</v>
      </c>
      <c r="BG307" s="44" t="str">
        <f>IF(BG304-BG303=0,"IS",IF(BG306&gt;BA306,"S",IF(BG306&lt;BA306,"T",IF(BG306=BA306,"U","0"))))</f>
        <v>T</v>
      </c>
    </row>
    <row r="308" spans="1:59" ht="16" thickBot="1"/>
    <row r="309" spans="1:59" ht="27" thickBot="1">
      <c r="A309" s="38" t="s">
        <v>182</v>
      </c>
      <c r="B309" s="39"/>
      <c r="C309" s="39"/>
      <c r="D309" s="39"/>
      <c r="E309" s="39"/>
      <c r="F309" s="39"/>
      <c r="G309" s="39"/>
      <c r="H309" s="39"/>
      <c r="I309" s="39"/>
      <c r="J309" s="39"/>
      <c r="K309" s="39"/>
      <c r="L309" s="39"/>
      <c r="M309" s="39"/>
      <c r="N309" s="39"/>
      <c r="O309" s="39"/>
      <c r="P309" s="39"/>
      <c r="Q309" s="39"/>
      <c r="R309" s="39"/>
      <c r="S309" s="39"/>
      <c r="T309" s="39"/>
      <c r="U309" s="39"/>
      <c r="V309" s="39"/>
      <c r="W309" s="39"/>
      <c r="X309" s="39"/>
      <c r="Y309" s="39"/>
      <c r="Z309" s="39"/>
      <c r="AA309" s="39"/>
      <c r="AB309" s="39"/>
      <c r="AC309" s="39"/>
      <c r="AD309" s="39"/>
      <c r="AE309" s="39"/>
      <c r="AF309" s="39"/>
      <c r="AG309" s="39"/>
      <c r="AH309" s="39"/>
      <c r="AI309" s="39"/>
      <c r="AJ309" s="39"/>
      <c r="AK309" s="39"/>
      <c r="AL309" s="39"/>
      <c r="AM309" s="39"/>
      <c r="AN309" s="39"/>
      <c r="AO309" s="39"/>
      <c r="AP309" s="39"/>
      <c r="AQ309" s="39"/>
      <c r="AR309" s="39"/>
      <c r="AS309" s="39"/>
      <c r="AT309" s="39"/>
      <c r="AU309" s="39"/>
      <c r="AV309" s="39"/>
      <c r="AW309" s="39"/>
      <c r="AX309" s="39"/>
      <c r="AY309" s="39"/>
      <c r="AZ309" s="39"/>
      <c r="BA309" s="39"/>
      <c r="BB309" s="39"/>
      <c r="BC309" s="39"/>
      <c r="BD309" s="39"/>
      <c r="BE309" s="39"/>
      <c r="BF309" s="39"/>
      <c r="BG309" s="42"/>
    </row>
    <row r="310" spans="1:59" ht="21">
      <c r="A310" s="24" t="s">
        <v>183</v>
      </c>
      <c r="B310" s="31"/>
      <c r="C310" s="31"/>
      <c r="D310" s="31"/>
      <c r="E310" s="31"/>
      <c r="F310" s="31"/>
      <c r="G310" s="31"/>
      <c r="H310" s="31"/>
      <c r="I310" s="31"/>
      <c r="J310" s="31"/>
      <c r="K310" s="32"/>
      <c r="L310" s="40"/>
      <c r="M310" s="24" t="s">
        <v>184</v>
      </c>
      <c r="N310" s="31"/>
      <c r="O310" s="31"/>
      <c r="P310" s="31"/>
      <c r="Q310" s="31"/>
      <c r="R310" s="31"/>
      <c r="S310" s="31"/>
      <c r="T310" s="31"/>
      <c r="U310" s="31"/>
      <c r="V310" s="31"/>
      <c r="W310" s="32"/>
      <c r="X310" s="40"/>
      <c r="Y310" s="24" t="s">
        <v>185</v>
      </c>
      <c r="Z310" s="31"/>
      <c r="AA310" s="31"/>
      <c r="AB310" s="31"/>
      <c r="AC310" s="31"/>
      <c r="AD310" s="31"/>
      <c r="AE310" s="31"/>
      <c r="AF310" s="31"/>
      <c r="AG310" s="31"/>
      <c r="AH310" s="31"/>
      <c r="AI310" s="32"/>
      <c r="AJ310" s="40"/>
      <c r="AK310" s="24" t="s">
        <v>186</v>
      </c>
      <c r="AL310" s="31"/>
      <c r="AM310" s="31"/>
      <c r="AN310" s="31"/>
      <c r="AO310" s="31"/>
      <c r="AP310" s="31"/>
      <c r="AQ310" s="31"/>
      <c r="AR310" s="31"/>
      <c r="AS310" s="31"/>
      <c r="AT310" s="31"/>
      <c r="AU310" s="32"/>
      <c r="AV310" s="40"/>
      <c r="AW310" s="24" t="s">
        <v>187</v>
      </c>
      <c r="AX310" s="31"/>
      <c r="AY310" s="31"/>
      <c r="AZ310" s="31"/>
      <c r="BA310" s="31"/>
      <c r="BB310" s="31"/>
      <c r="BC310" s="31"/>
      <c r="BD310" s="31"/>
      <c r="BE310" s="31"/>
      <c r="BF310" s="31"/>
      <c r="BG310" s="32"/>
    </row>
    <row r="311" spans="1:59" ht="18">
      <c r="A311" s="33" t="s">
        <v>2</v>
      </c>
      <c r="B311" s="386" t="s">
        <v>30</v>
      </c>
      <c r="C311" s="386"/>
      <c r="D311" s="27"/>
      <c r="E311" s="27"/>
      <c r="F311" s="27"/>
      <c r="G311" s="34" t="s">
        <v>13</v>
      </c>
      <c r="H311" s="386" t="s">
        <v>11</v>
      </c>
      <c r="I311" s="386"/>
      <c r="J311" s="27"/>
      <c r="K311" s="35"/>
      <c r="L311" s="40"/>
      <c r="M311" s="33" t="s">
        <v>2</v>
      </c>
      <c r="N311" s="386" t="s">
        <v>27</v>
      </c>
      <c r="O311" s="386"/>
      <c r="P311" s="27"/>
      <c r="Q311" s="27"/>
      <c r="R311" s="27"/>
      <c r="S311" s="34" t="s">
        <v>13</v>
      </c>
      <c r="T311" s="386" t="s">
        <v>12</v>
      </c>
      <c r="U311" s="386"/>
      <c r="V311" s="27"/>
      <c r="W311" s="35"/>
      <c r="X311" s="40"/>
      <c r="Y311" s="33" t="s">
        <v>2</v>
      </c>
      <c r="Z311" s="386" t="s">
        <v>29</v>
      </c>
      <c r="AA311" s="386"/>
      <c r="AB311" s="27"/>
      <c r="AC311" s="27"/>
      <c r="AD311" s="27"/>
      <c r="AE311" s="34" t="s">
        <v>13</v>
      </c>
      <c r="AF311" s="386" t="s">
        <v>147</v>
      </c>
      <c r="AG311" s="386"/>
      <c r="AH311" s="27"/>
      <c r="AI311" s="35"/>
      <c r="AJ311" s="40"/>
      <c r="AK311" s="33" t="s">
        <v>2</v>
      </c>
      <c r="AL311" s="386" t="s">
        <v>32</v>
      </c>
      <c r="AM311" s="386"/>
      <c r="AN311" s="27"/>
      <c r="AO311" s="27"/>
      <c r="AP311" s="27"/>
      <c r="AQ311" s="34" t="s">
        <v>13</v>
      </c>
      <c r="AR311" s="386" t="s">
        <v>64</v>
      </c>
      <c r="AS311" s="386"/>
      <c r="AT311" s="27"/>
      <c r="AU311" s="35"/>
      <c r="AV311" s="40"/>
      <c r="AW311" s="33" t="s">
        <v>2</v>
      </c>
      <c r="AX311" s="386" t="s">
        <v>31</v>
      </c>
      <c r="AY311" s="386"/>
      <c r="AZ311" s="27"/>
      <c r="BA311" s="27"/>
      <c r="BB311" s="27"/>
      <c r="BC311" s="34" t="s">
        <v>13</v>
      </c>
      <c r="BD311" s="386" t="s">
        <v>26</v>
      </c>
      <c r="BE311" s="386"/>
      <c r="BF311" s="27"/>
      <c r="BG311" s="35"/>
    </row>
    <row r="312" spans="1:59" ht="16" thickBot="1">
      <c r="A312" s="36"/>
      <c r="B312" s="27"/>
      <c r="C312" s="27"/>
      <c r="D312" s="27"/>
      <c r="E312" s="27"/>
      <c r="F312" s="27"/>
      <c r="G312" s="27"/>
      <c r="H312" s="27"/>
      <c r="I312" s="27"/>
      <c r="J312" s="27"/>
      <c r="K312" s="35"/>
      <c r="L312" s="40"/>
      <c r="M312" s="36"/>
      <c r="N312" s="27"/>
      <c r="O312" s="27"/>
      <c r="P312" s="27"/>
      <c r="Q312" s="27"/>
      <c r="R312" s="27"/>
      <c r="S312" s="27"/>
      <c r="T312" s="27"/>
      <c r="U312" s="27"/>
      <c r="V312" s="27"/>
      <c r="W312" s="35"/>
      <c r="X312" s="40"/>
      <c r="Y312" s="36"/>
      <c r="Z312" s="27"/>
      <c r="AA312" s="27"/>
      <c r="AB312" s="27"/>
      <c r="AC312" s="27"/>
      <c r="AD312" s="27"/>
      <c r="AE312" s="27"/>
      <c r="AF312" s="27"/>
      <c r="AG312" s="27"/>
      <c r="AH312" s="27"/>
      <c r="AI312" s="35"/>
      <c r="AJ312" s="40"/>
      <c r="AK312" s="36"/>
      <c r="AL312" s="27"/>
      <c r="AM312" s="27"/>
      <c r="AN312" s="27"/>
      <c r="AO312" s="27"/>
      <c r="AP312" s="27"/>
      <c r="AQ312" s="27"/>
      <c r="AR312" s="27"/>
      <c r="AS312" s="27"/>
      <c r="AT312" s="27"/>
      <c r="AU312" s="35"/>
      <c r="AV312" s="40"/>
      <c r="AW312" s="36"/>
      <c r="AX312" s="27"/>
      <c r="AY312" s="27"/>
      <c r="AZ312" s="27"/>
      <c r="BA312" s="27"/>
      <c r="BB312" s="27"/>
      <c r="BC312" s="27"/>
      <c r="BD312" s="27"/>
      <c r="BE312" s="27"/>
      <c r="BF312" s="27"/>
      <c r="BG312" s="35"/>
    </row>
    <row r="313" spans="1:59" ht="16" thickBot="1">
      <c r="A313" s="3" t="s">
        <v>3</v>
      </c>
      <c r="B313" s="4" t="s">
        <v>4</v>
      </c>
      <c r="C313" s="17" t="s">
        <v>5</v>
      </c>
      <c r="D313" s="17" t="s">
        <v>6</v>
      </c>
      <c r="E313" s="4" t="s">
        <v>7</v>
      </c>
      <c r="F313" s="27"/>
      <c r="G313" s="3" t="s">
        <v>3</v>
      </c>
      <c r="H313" s="4" t="s">
        <v>4</v>
      </c>
      <c r="I313" s="17" t="s">
        <v>5</v>
      </c>
      <c r="J313" s="17" t="s">
        <v>6</v>
      </c>
      <c r="K313" s="4" t="s">
        <v>7</v>
      </c>
      <c r="L313" s="40"/>
      <c r="M313" s="3" t="s">
        <v>3</v>
      </c>
      <c r="N313" s="4" t="s">
        <v>4</v>
      </c>
      <c r="O313" s="17" t="s">
        <v>5</v>
      </c>
      <c r="P313" s="17" t="s">
        <v>6</v>
      </c>
      <c r="Q313" s="4" t="s">
        <v>7</v>
      </c>
      <c r="R313" s="27"/>
      <c r="S313" s="3" t="s">
        <v>3</v>
      </c>
      <c r="T313" s="4" t="s">
        <v>4</v>
      </c>
      <c r="U313" s="17" t="s">
        <v>5</v>
      </c>
      <c r="V313" s="17" t="s">
        <v>6</v>
      </c>
      <c r="W313" s="4" t="s">
        <v>7</v>
      </c>
      <c r="X313" s="40"/>
      <c r="Y313" s="3" t="s">
        <v>3</v>
      </c>
      <c r="Z313" s="4" t="s">
        <v>4</v>
      </c>
      <c r="AA313" s="17" t="s">
        <v>5</v>
      </c>
      <c r="AB313" s="17" t="s">
        <v>6</v>
      </c>
      <c r="AC313" s="4" t="s">
        <v>7</v>
      </c>
      <c r="AD313" s="27"/>
      <c r="AE313" s="3" t="s">
        <v>3</v>
      </c>
      <c r="AF313" s="4" t="s">
        <v>4</v>
      </c>
      <c r="AG313" s="17" t="s">
        <v>5</v>
      </c>
      <c r="AH313" s="17" t="s">
        <v>6</v>
      </c>
      <c r="AI313" s="4" t="s">
        <v>7</v>
      </c>
      <c r="AJ313" s="40"/>
      <c r="AK313" s="3" t="s">
        <v>3</v>
      </c>
      <c r="AL313" s="4" t="s">
        <v>4</v>
      </c>
      <c r="AM313" s="17" t="s">
        <v>5</v>
      </c>
      <c r="AN313" s="17" t="s">
        <v>6</v>
      </c>
      <c r="AO313" s="4" t="s">
        <v>7</v>
      </c>
      <c r="AP313" s="27"/>
      <c r="AQ313" s="3" t="s">
        <v>3</v>
      </c>
      <c r="AR313" s="4" t="s">
        <v>4</v>
      </c>
      <c r="AS313" s="17" t="s">
        <v>5</v>
      </c>
      <c r="AT313" s="17" t="s">
        <v>6</v>
      </c>
      <c r="AU313" s="4" t="s">
        <v>7</v>
      </c>
      <c r="AV313" s="40"/>
      <c r="AW313" s="3" t="s">
        <v>3</v>
      </c>
      <c r="AX313" s="4" t="s">
        <v>4</v>
      </c>
      <c r="AY313" s="17" t="s">
        <v>5</v>
      </c>
      <c r="AZ313" s="17" t="s">
        <v>6</v>
      </c>
      <c r="BA313" s="4" t="s">
        <v>7</v>
      </c>
      <c r="BB313" s="27"/>
      <c r="BC313" s="3" t="s">
        <v>3</v>
      </c>
      <c r="BD313" s="4" t="s">
        <v>4</v>
      </c>
      <c r="BE313" s="17" t="s">
        <v>5</v>
      </c>
      <c r="BF313" s="17" t="s">
        <v>6</v>
      </c>
      <c r="BG313" s="4" t="s">
        <v>7</v>
      </c>
    </row>
    <row r="314" spans="1:59">
      <c r="A314" s="47" t="str">
        <f>IF(B311="Normo Slipestasjon",'Tellere og summer'!$A$3,IF(B311="Glamox",'Tellere og summer'!$A$13,IF(B311="Molde Kommune",'Tellere og summer'!$A$23,IF(B311="Rørlegger 1",'Tellere og summer'!$A$33,IF(B311="TietoEVRY",'Tellere og summer'!$A$43,IF(B311="Danielsen å i",'Tellere og summer'!$A$53,IF(B311="Panorama Turkeys",'Tellere og summer'!$A$63,IF(B311="Team Fuglset",'Tellere og summer'!$A$73,IF(B311="Istad Strikers",'Tellere og summer'!$A$83,IF(B311="Ytre Bowlinglag",'Tellere og summer'!$A$93,"NA"))))))))))</f>
        <v>Arne Ytterhaug</v>
      </c>
      <c r="B314" s="5">
        <v>167</v>
      </c>
      <c r="C314" s="18">
        <v>131</v>
      </c>
      <c r="D314" s="5">
        <v>124</v>
      </c>
      <c r="E314" s="7">
        <f>SUM(B314:D314)</f>
        <v>422</v>
      </c>
      <c r="F314" s="27"/>
      <c r="G314" s="47" t="str">
        <f>IF(H311="Normo Slipestasjon",'Tellere og summer'!$A$3,IF(H311="Glamox",'Tellere og summer'!$A$13,IF(H311="Molde Kommune",'Tellere og summer'!$A$23,IF(H311="Rørlegger 1",'Tellere og summer'!$A$33,IF(H311="TietoEVRY",'Tellere og summer'!$A$43,IF(H311="Danielsen å i",'Tellere og summer'!$A$53,IF(H311="Panorama Turkeys",'Tellere og summer'!$A$63,IF(H311="Team Fuglset",'Tellere og summer'!$A$73,IF(H311="Istad Strikers",'Tellere og summer'!$A$83,IF(H311="Ytre Bowlinglag",'Tellere og summer'!$A$93,"NA"))))))))))</f>
        <v>Asbjørn Toft</v>
      </c>
      <c r="H314" s="5">
        <v>182</v>
      </c>
      <c r="I314" s="18">
        <v>159</v>
      </c>
      <c r="J314" s="6">
        <v>126</v>
      </c>
      <c r="K314" s="5">
        <f>SUM(H314:J314)</f>
        <v>467</v>
      </c>
      <c r="L314" s="40"/>
      <c r="M314" s="47" t="str">
        <f>IF(N311="Normo Slipestasjon",'Tellere og summer'!$A$3,IF(N311="Glamox",'Tellere og summer'!$A$13,IF(N311="Molde Kommune",'Tellere og summer'!$A$23,IF(N311="Rørlegger 1",'Tellere og summer'!$A$33,IF(N311="TietoEVRY",'Tellere og summer'!$A$43,IF(N311="Danielsen å i",'Tellere og summer'!$A$53,IF(N311="Panorama Turkeys",'Tellere og summer'!$A$63,IF(N311="Team Fuglset",'Tellere og summer'!$A$73,IF(N311="Istad Strikers",'Tellere og summer'!$A$83,IF(N311="Ytre Bowlinglag",'Tellere og summer'!$A$93,"NA"))))))))))</f>
        <v>Svein Erik Jenset</v>
      </c>
      <c r="N314" s="5"/>
      <c r="O314" s="18"/>
      <c r="P314" s="5"/>
      <c r="Q314" s="7">
        <f>SUM(N314:P314)</f>
        <v>0</v>
      </c>
      <c r="R314" s="27"/>
      <c r="S314" s="47" t="str">
        <f>IF(T311="Normo Slipestasjon",'Tellere og summer'!$A$3,IF(T311="Glamox",'Tellere og summer'!$A$13,IF(T311="Molde Kommune",'Tellere og summer'!$A$23,IF(T311="Rørlegger 1",'Tellere og summer'!$A$33,IF(T311="TietoEVRY",'Tellere og summer'!$A$43,IF(T311="Danielsen å i",'Tellere og summer'!$A$53,IF(T311="Panorama Turkeys",'Tellere og summer'!$A$63,IF(T311="Team Fuglset",'Tellere og summer'!$A$73,IF(T311="Istad Strikers",'Tellere og summer'!$A$83,IF(T311="Ytre Bowlinglag",'Tellere og summer'!$A$93,"NA"))))))))))</f>
        <v>Paul Boyle</v>
      </c>
      <c r="T314" s="5"/>
      <c r="U314" s="18"/>
      <c r="V314" s="5"/>
      <c r="W314" s="7">
        <f>SUM(T314:V314)</f>
        <v>0</v>
      </c>
      <c r="X314" s="40"/>
      <c r="Y314" s="47" t="str">
        <f>IF(Z311="Normo Slipestasjon",'Tellere og summer'!$A$3,IF(Z311="Glamox",'Tellere og summer'!$A$13,IF(Z311="Molde Kommune",'Tellere og summer'!$A$23,IF(Z311="Rørlegger 1",'Tellere og summer'!$A$33,IF(Z311="TietoEVRY",'Tellere og summer'!$A$43,IF(Z311="Danielsen å i",'Tellere og summer'!$A$53,IF(Z311="Panorama Turkeys",'Tellere og summer'!$A$63,IF(Z311="Team Fuglset",'Tellere og summer'!$A$73,IF(Z311="Istad Strikers",'Tellere og summer'!$A$83,IF(Z311="Ytre Bowlinglag",'Tellere og summer'!$A$93,"NA"))))))))))</f>
        <v>Martin Aarø</v>
      </c>
      <c r="Z314" s="5">
        <v>163</v>
      </c>
      <c r="AA314" s="18">
        <v>205</v>
      </c>
      <c r="AB314" s="5">
        <v>148</v>
      </c>
      <c r="AC314" s="7">
        <f>SUM(Z314:AB314)</f>
        <v>516</v>
      </c>
      <c r="AD314" s="27"/>
      <c r="AE314" s="47" t="str">
        <f>IF(AF311="Normo Slipestasjon",'Tellere og summer'!$A$3,IF(AF311="Glamox",'Tellere og summer'!$A$13,IF(AF311="Molde Kommune",'Tellere og summer'!$A$23,IF(AF311="Rørlegger 1",'Tellere og summer'!$A$33,IF(AF311="TietoEVRY",'Tellere og summer'!$A$43,IF(AF311="Danielsen å i",'Tellere og summer'!$A$53,IF(AF311="Panorama Turkeys",'Tellere og summer'!$A$63,IF(AF311="Team Fuglset",'Tellere og summer'!$A$73,IF(AF311="Istad Strikers",'Tellere og summer'!$A$83,IF(AF311="Ytre Bowlinglag",'Tellere og summer'!$A$93,"NA"))))))))))</f>
        <v>Gerd Norunn Nygård</v>
      </c>
      <c r="AF314" s="5">
        <v>135</v>
      </c>
      <c r="AG314" s="18">
        <v>144</v>
      </c>
      <c r="AH314" s="5">
        <v>143</v>
      </c>
      <c r="AI314" s="7">
        <f>SUM(AF314:AH314)</f>
        <v>422</v>
      </c>
      <c r="AJ314" s="40"/>
      <c r="AK314" s="47" t="str">
        <f>IF(AL311="Normo Slipestasjon",'Tellere og summer'!$A$3,IF(AL311="Glamox",'Tellere og summer'!$A$13,IF(AL311="Molde Kommune",'Tellere og summer'!$A$23,IF(AL311="Rørlegger 1",'Tellere og summer'!$A$33,IF(AL311="TietoEVRY",'Tellere og summer'!$A$43,IF(AL311="Danielsen å i",'Tellere og summer'!$A$53,IF(AL311="Panorama Turkeys",'Tellere og summer'!$A$63,IF(AL311="Team Fuglset",'Tellere og summer'!$A$73,IF(AL311="Istad Strikers",'Tellere og summer'!$A$83,IF(AL311="Ytre Bowlinglag",'Tellere og summer'!$A$93,"NA"))))))))))</f>
        <v>Sten-Morten Kjørsvik</v>
      </c>
      <c r="AL314" s="5">
        <v>132</v>
      </c>
      <c r="AM314" s="18">
        <v>155</v>
      </c>
      <c r="AN314" s="5">
        <v>210</v>
      </c>
      <c r="AO314" s="7">
        <f>SUM(AL314:AN314)</f>
        <v>497</v>
      </c>
      <c r="AP314" s="27"/>
      <c r="AQ314" s="47" t="str">
        <f>IF(AR311="Normo Slipestasjon",'Tellere og summer'!$A$3,IF(AR311="Glamox",'Tellere og summer'!$A$13,IF(AR311="Molde Kommune",'Tellere og summer'!$A$23,IF(AR311="Rørlegger 1",'Tellere og summer'!$A$33,IF(AR311="TietoEVRY",'Tellere og summer'!$A$43,IF(AR311="Danielsen å i",'Tellere og summer'!$A$53,IF(AR311="Panorama Turkeys",'Tellere og summer'!$A$63,IF(AR311="Team Fuglset",'Tellere og summer'!$A$73,IF(AR311="Istad Strikers",'Tellere og summer'!$A$83,IF(AR311="Ytre Bowlinglag",'Tellere og summer'!$A$93,"NA"))))))))))</f>
        <v>Kjell Thorsrudhagen</v>
      </c>
      <c r="AR314" s="5">
        <v>185</v>
      </c>
      <c r="AS314" s="18">
        <v>195</v>
      </c>
      <c r="AT314" s="5">
        <v>169</v>
      </c>
      <c r="AU314" s="7">
        <f>SUM(AR314:AT314)</f>
        <v>549</v>
      </c>
      <c r="AV314" s="40"/>
      <c r="AW314" s="47" t="str">
        <f>IF(AX311="Normo Slipestasjon",'Tellere og summer'!$A$3,IF(AX311="Glamox",'Tellere og summer'!$A$13,IF(AX311="Molde Kommune",'Tellere og summer'!$A$23,IF(AX311="Rørlegger 1",'Tellere og summer'!$A$33,IF(AX311="TietoEVRY",'Tellere og summer'!$A$43,IF(AX311="Danielsen å i",'Tellere og summer'!$A$53,IF(AX311="Panorama Turkeys",'Tellere og summer'!$A$63,IF(AX311="Team Fuglset",'Tellere og summer'!$A$73,IF(AX311="Istad Strikers",'Tellere og summer'!$A$83,IF(AX311="Ytre Bowlinglag",'Tellere og summer'!$A$93,"NA"))))))))))</f>
        <v>Amund Vaagen</v>
      </c>
      <c r="AX314" s="5">
        <v>173</v>
      </c>
      <c r="AY314" s="18">
        <v>160</v>
      </c>
      <c r="AZ314" s="5">
        <v>160</v>
      </c>
      <c r="BA314" s="7">
        <f>SUM(AX314:AZ314)</f>
        <v>493</v>
      </c>
      <c r="BB314" s="27"/>
      <c r="BC314" s="47" t="str">
        <f>IF(BD311="Normo Slipestasjon",'Tellere og summer'!$A$3,IF(BD311="Glamox",'Tellere og summer'!$A$13,IF(BD311="Molde Kommune",'Tellere og summer'!$A$23,IF(BD311="Rørlegger 1",'Tellere og summer'!$A$33,IF(BD311="TietoEVRY",'Tellere og summer'!$A$43,IF(BD311="Danielsen å i",'Tellere og summer'!$A$53,IF(BD311="Panorama Turkeys",'Tellere og summer'!$A$63,IF(BD311="Team Fuglset",'Tellere og summer'!$A$73,IF(BD311="Istad Strikers",'Tellere og summer'!$A$83,IF(BD311="Ytre Bowlinglag",'Tellere og summer'!$A$93,"NA"))))))))))</f>
        <v>Arnfinn Lange</v>
      </c>
      <c r="BD314" s="5">
        <v>144</v>
      </c>
      <c r="BE314" s="18">
        <v>188</v>
      </c>
      <c r="BF314" s="5">
        <v>138</v>
      </c>
      <c r="BG314" s="7">
        <f>SUM(BD314:BF314)</f>
        <v>470</v>
      </c>
    </row>
    <row r="315" spans="1:59">
      <c r="A315" s="47" t="str">
        <f>IF(B311="Normo Slipestasjon",'Tellere og summer'!$A$4,IF(B311="Glamox",'Tellere og summer'!$A$14,IF(B311="Molde Kommune",'Tellere og summer'!$A$24,IF(B311="Rørlegger 1",'Tellere og summer'!$A$34,IF(B311="TietoEVRY",'Tellere og summer'!$A$44,IF(B311="Danielsen å i",'Tellere og summer'!$A$54,IF(B311="Panorama Turkeys",'Tellere og summer'!$A$64,IF(B311="Team Fuglset",'Tellere og summer'!$A$74,IF(B311="Istad Strikers",'Tellere og summer'!$A$84,IF(B311="Ytre Bowlinglag",'Tellere og summer'!$A$94,"NA"))))))))))</f>
        <v>Magne Farstadvoll</v>
      </c>
      <c r="B315" s="8">
        <v>125</v>
      </c>
      <c r="C315" s="19">
        <v>115</v>
      </c>
      <c r="D315" s="8">
        <v>104</v>
      </c>
      <c r="E315" s="10">
        <f t="shared" ref="E315:E321" si="180">SUM(B315:D315)</f>
        <v>344</v>
      </c>
      <c r="F315" s="27"/>
      <c r="G315" s="47" t="str">
        <f>IF(H311="Normo Slipestasjon",'Tellere og summer'!$A$4,IF(H311="Glamox",'Tellere og summer'!$A$14,IF(H311="Molde Kommune",'Tellere og summer'!$A$24,IF(H311="Rørlegger 1",'Tellere og summer'!$A$34,IF(H311="TietoEVRY",'Tellere og summer'!$A$44,IF(H311="Danielsen å i",'Tellere og summer'!$A$54,IF(H311="Panorama Turkeys",'Tellere og summer'!$A$64,IF(H311="Team Fuglset",'Tellere og summer'!$A$74,IF(H311="Istad Strikers",'Tellere og summer'!$A$84,IF(H311="Ytre Bowlinglag",'Tellere og summer'!$A$94,"NA"))))))))))</f>
        <v>Tormod Kleppe</v>
      </c>
      <c r="H315" s="8"/>
      <c r="I315" s="19"/>
      <c r="J315" s="9"/>
      <c r="K315" s="8">
        <f t="shared" ref="K315:K320" si="181">SUM(H315:J315)</f>
        <v>0</v>
      </c>
      <c r="L315" s="40"/>
      <c r="M315" s="47" t="str">
        <f>IF(N311="Normo Slipestasjon",'Tellere og summer'!$A$4,IF(N311="Glamox",'Tellere og summer'!$A$14,IF(N311="Molde Kommune",'Tellere og summer'!$A$24,IF(N311="Rørlegger 1",'Tellere og summer'!$A$34,IF(N311="TietoEVRY",'Tellere og summer'!$A$44,IF(N311="Danielsen å i",'Tellere og summer'!$A$54,IF(N311="Panorama Turkeys",'Tellere og summer'!$A$64,IF(N311="Team Fuglset",'Tellere og summer'!$A$74,IF(N311="Istad Strikers",'Tellere og summer'!$A$84,IF(N311="Ytre Bowlinglag",'Tellere og summer'!$A$94,"NA"))))))))))</f>
        <v>Øystein Lervik</v>
      </c>
      <c r="N315" s="8"/>
      <c r="O315" s="19"/>
      <c r="P315" s="8"/>
      <c r="Q315" s="10">
        <f t="shared" ref="Q315:Q321" si="182">SUM(N315:P315)</f>
        <v>0</v>
      </c>
      <c r="R315" s="27"/>
      <c r="S315" s="47" t="str">
        <f>IF(T311="Normo Slipestasjon",'Tellere og summer'!$A$4,IF(T311="Glamox",'Tellere og summer'!$A$14,IF(T311="Molde Kommune",'Tellere og summer'!$A$24,IF(T311="Rørlegger 1",'Tellere og summer'!$A$34,IF(T311="TietoEVRY",'Tellere og summer'!$A$44,IF(T311="Danielsen å i",'Tellere og summer'!$A$54,IF(T311="Panorama Turkeys",'Tellere og summer'!$A$64,IF(T311="Team Fuglset",'Tellere og summer'!$A$74,IF(T311="Istad Strikers",'Tellere og summer'!$A$84,IF(T311="Ytre Bowlinglag",'Tellere og summer'!$A$94,"NA"))))))))))</f>
        <v>Rikard Nerland</v>
      </c>
      <c r="T315" s="8"/>
      <c r="U315" s="19"/>
      <c r="V315" s="8"/>
      <c r="W315" s="10">
        <f t="shared" ref="W315:W321" si="183">SUM(T315:V315)</f>
        <v>0</v>
      </c>
      <c r="X315" s="40"/>
      <c r="Y315" s="47" t="str">
        <f>IF(Z311="Normo Slipestasjon",'Tellere og summer'!$A$4,IF(Z311="Glamox",'Tellere og summer'!$A$14,IF(Z311="Molde Kommune",'Tellere og summer'!$A$24,IF(Z311="Rørlegger 1",'Tellere og summer'!$A$34,IF(Z311="TietoEVRY",'Tellere og summer'!$A$44,IF(Z311="Danielsen å i",'Tellere og summer'!$A$54,IF(Z311="Panorama Turkeys",'Tellere og summer'!$A$64,IF(Z311="Team Fuglset",'Tellere og summer'!$A$74,IF(Z311="Istad Strikers",'Tellere og summer'!$A$84,IF(Z311="Ytre Bowlinglag",'Tellere og summer'!$A$94,"NA"))))))))))</f>
        <v>Jamie Sagstuen</v>
      </c>
      <c r="Z315" s="8">
        <v>150</v>
      </c>
      <c r="AA315" s="19">
        <v>188</v>
      </c>
      <c r="AB315" s="8">
        <v>193</v>
      </c>
      <c r="AC315" s="10">
        <f t="shared" ref="AC315:AC321" si="184">SUM(Z315:AB315)</f>
        <v>531</v>
      </c>
      <c r="AD315" s="27"/>
      <c r="AE315" s="47" t="str">
        <f>IF(AF311="Normo Slipestasjon",'Tellere og summer'!$A$4,IF(AF311="Glamox",'Tellere og summer'!$A$14,IF(AF311="Molde Kommune",'Tellere og summer'!$A$24,IF(AF311="Rørlegger 1",'Tellere og summer'!$A$34,IF(AF311="TietoEVRY",'Tellere og summer'!$A$44,IF(AF311="Danielsen å i",'Tellere og summer'!$A$54,IF(AF311="Panorama Turkeys",'Tellere og summer'!$A$64,IF(AF311="Team Fuglset",'Tellere og summer'!$A$74,IF(AF311="Istad Strikers",'Tellere og summer'!$A$84,IF(AF311="Ytre Bowlinglag",'Tellere og summer'!$A$94,"NA"))))))))))</f>
        <v>Ole Østigård</v>
      </c>
      <c r="AF315" s="8"/>
      <c r="AG315" s="19"/>
      <c r="AH315" s="8"/>
      <c r="AI315" s="10">
        <f t="shared" ref="AI315:AI321" si="185">SUM(AF315:AH315)</f>
        <v>0</v>
      </c>
      <c r="AJ315" s="40"/>
      <c r="AK315" s="47" t="str">
        <f>IF(AL311="Normo Slipestasjon",'Tellere og summer'!$A$4,IF(AL311="Glamox",'Tellere og summer'!$A$14,IF(AL311="Molde Kommune",'Tellere og summer'!$A$24,IF(AL311="Rørlegger 1",'Tellere og summer'!$A$34,IF(AL311="TietoEVRY",'Tellere og summer'!$A$44,IF(AL311="Danielsen å i",'Tellere og summer'!$A$54,IF(AL311="Panorama Turkeys",'Tellere og summer'!$A$64,IF(AL311="Team Fuglset",'Tellere og summer'!$A$74,IF(AL311="Istad Strikers",'Tellere og summer'!$A$84,IF(AL311="Ytre Bowlinglag",'Tellere og summer'!$A$94,"NA"))))))))))</f>
        <v>Lars Brian Taylor</v>
      </c>
      <c r="AL315" s="8"/>
      <c r="AM315" s="19"/>
      <c r="AN315" s="8"/>
      <c r="AO315" s="10">
        <f t="shared" ref="AO315:AO321" si="186">SUM(AL315:AN315)</f>
        <v>0</v>
      </c>
      <c r="AP315" s="27"/>
      <c r="AQ315" s="47" t="str">
        <f>IF(AR311="Normo Slipestasjon",'Tellere og summer'!$A$4,IF(AR311="Glamox",'Tellere og summer'!$A$14,IF(AR311="Molde Kommune",'Tellere og summer'!$A$24,IF(AR311="Rørlegger 1",'Tellere og summer'!$A$34,IF(AR311="TietoEVRY",'Tellere og summer'!$A$44,IF(AR311="Danielsen å i",'Tellere og summer'!$A$54,IF(AR311="Panorama Turkeys",'Tellere og summer'!$A$64,IF(AR311="Team Fuglset",'Tellere og summer'!$A$74,IF(AR311="Istad Strikers",'Tellere og summer'!$A$84,IF(AR311="Ytre Bowlinglag",'Tellere og summer'!$A$94,"NA"))))))))))</f>
        <v>Alhild Danielsen</v>
      </c>
      <c r="AR315" s="8">
        <v>128</v>
      </c>
      <c r="AS315" s="19"/>
      <c r="AT315" s="8">
        <v>161</v>
      </c>
      <c r="AU315" s="10">
        <f t="shared" ref="AU315:AU321" si="187">SUM(AR315:AT315)</f>
        <v>289</v>
      </c>
      <c r="AV315" s="40"/>
      <c r="AW315" s="47" t="str">
        <f>IF(AX311="Normo Slipestasjon",'Tellere og summer'!$A$4,IF(AX311="Glamox",'Tellere og summer'!$A$14,IF(AX311="Molde Kommune",'Tellere og summer'!$A$24,IF(AX311="Rørlegger 1",'Tellere og summer'!$A$34,IF(AX311="TietoEVRY",'Tellere og summer'!$A$44,IF(AX311="Danielsen å i",'Tellere og summer'!$A$54,IF(AX311="Panorama Turkeys",'Tellere og summer'!$A$64,IF(AX311="Team Fuglset",'Tellere og summer'!$A$74,IF(AX311="Istad Strikers",'Tellere og summer'!$A$84,IF(AX311="Ytre Bowlinglag",'Tellere og summer'!$A$94,"NA"))))))))))</f>
        <v>Halvor Vaagen</v>
      </c>
      <c r="AX315" s="8">
        <v>199</v>
      </c>
      <c r="AY315" s="19">
        <v>201</v>
      </c>
      <c r="AZ315" s="8">
        <v>106</v>
      </c>
      <c r="BA315" s="10">
        <f t="shared" ref="BA315:BA321" si="188">SUM(AX315:AZ315)</f>
        <v>506</v>
      </c>
      <c r="BB315" s="27"/>
      <c r="BC315" s="47" t="str">
        <f>IF(BD311="Normo Slipestasjon",'Tellere og summer'!$A$4,IF(BD311="Glamox",'Tellere og summer'!$A$14,IF(BD311="Molde Kommune",'Tellere og summer'!$A$24,IF(BD311="Rørlegger 1",'Tellere og summer'!$A$34,IF(BD311="TietoEVRY",'Tellere og summer'!$A$44,IF(BD311="Danielsen å i",'Tellere og summer'!$A$54,IF(BD311="Panorama Turkeys",'Tellere og summer'!$A$64,IF(BD311="Team Fuglset",'Tellere og summer'!$A$74,IF(BD311="Istad Strikers",'Tellere og summer'!$A$84,IF(BD311="Ytre Bowlinglag",'Tellere og summer'!$A$94,"NA"))))))))))</f>
        <v>Billy Williams</v>
      </c>
      <c r="BD315" s="8"/>
      <c r="BE315" s="19"/>
      <c r="BF315" s="8"/>
      <c r="BG315" s="10">
        <f t="shared" ref="BG315:BG321" si="189">SUM(BD315:BF315)</f>
        <v>0</v>
      </c>
    </row>
    <row r="316" spans="1:59">
      <c r="A316" s="47" t="str">
        <f>IF(B311="Normo Slipestasjon",'Tellere og summer'!$A$5,IF(B311="Glamox",'Tellere og summer'!$A$15,IF(B311="Molde Kommune",'Tellere og summer'!$A$25,IF(B311="Rørlegger 1",'Tellere og summer'!$A$35,IF(B311="TietoEVRY",'Tellere og summer'!$A$45,IF(B311="Danielsen å i",'Tellere og summer'!$A$55,IF(B311="Panorama Turkeys",'Tellere og summer'!$A$65,IF(B311="Team Fuglset",'Tellere og summer'!$A$75,IF(B311="Istad Strikers",'Tellere og summer'!$A$85,IF(B311="Ytre Bowlinglag",'Tellere og summer'!$A$95,"NA"))))))))))</f>
        <v>Jan Kjetil Holberg Sandnes</v>
      </c>
      <c r="B316" s="8"/>
      <c r="C316" s="19"/>
      <c r="D316" s="8"/>
      <c r="E316" s="10">
        <f t="shared" si="180"/>
        <v>0</v>
      </c>
      <c r="F316" s="27"/>
      <c r="G316" s="47" t="str">
        <f>IF(H311="Normo Slipestasjon",'Tellere og summer'!$A$5,IF(H311="Glamox",'Tellere og summer'!$A$15,IF(H311="Molde Kommune",'Tellere og summer'!$A$25,IF(H311="Rørlegger 1",'Tellere og summer'!$A$35,IF(H311="TietoEVRY",'Tellere og summer'!$A$45,IF(H311="Danielsen å i",'Tellere og summer'!$A$55,IF(H311="Panorama Turkeys",'Tellere og summer'!$A$65,IF(H311="Team Fuglset",'Tellere og summer'!$A$75,IF(H311="Istad Strikers",'Tellere og summer'!$A$85,IF(H311="Ytre Bowlinglag",'Tellere og summer'!$A$95,"NA"))))))))))</f>
        <v>Tor Åge Langås</v>
      </c>
      <c r="H316" s="8">
        <v>120</v>
      </c>
      <c r="I316" s="19">
        <v>141</v>
      </c>
      <c r="J316" s="9">
        <v>120</v>
      </c>
      <c r="K316" s="8">
        <f t="shared" si="181"/>
        <v>381</v>
      </c>
      <c r="L316" s="40"/>
      <c r="M316" s="47" t="str">
        <f>IF(N311="Normo Slipestasjon",'Tellere og summer'!$A$5,IF(N311="Glamox",'Tellere og summer'!$A$15,IF(N311="Molde Kommune",'Tellere og summer'!$A$25,IF(N311="Rørlegger 1",'Tellere og summer'!$A$35,IF(N311="TietoEVRY",'Tellere og summer'!$A$45,IF(N311="Danielsen å i",'Tellere og summer'!$A$55,IF(N311="Panorama Turkeys",'Tellere og summer'!$A$65,IF(N311="Team Fuglset",'Tellere og summer'!$A$75,IF(N311="Istad Strikers",'Tellere og summer'!$A$85,IF(N311="Ytre Bowlinglag",'Tellere og summer'!$A$95,"NA"))))))))))</f>
        <v>Vidar Lervik</v>
      </c>
      <c r="N316" s="8"/>
      <c r="O316" s="19"/>
      <c r="P316" s="8"/>
      <c r="Q316" s="10">
        <f t="shared" si="182"/>
        <v>0</v>
      </c>
      <c r="R316" s="27"/>
      <c r="S316" s="47" t="str">
        <f>IF(T311="Normo Slipestasjon",'Tellere og summer'!$A$5,IF(T311="Glamox",'Tellere og summer'!$A$15,IF(T311="Molde Kommune",'Tellere og summer'!$A$25,IF(T311="Rørlegger 1",'Tellere og summer'!$A$35,IF(T311="TietoEVRY",'Tellere og summer'!$A$45,IF(T311="Danielsen å i",'Tellere og summer'!$A$55,IF(T311="Panorama Turkeys",'Tellere og summer'!$A$65,IF(T311="Team Fuglset",'Tellere og summer'!$A$75,IF(T311="Istad Strikers",'Tellere og summer'!$A$85,IF(T311="Ytre Bowlinglag",'Tellere og summer'!$A$95,"NA"))))))))))</f>
        <v>Christian Pascal</v>
      </c>
      <c r="T316" s="8"/>
      <c r="U316" s="19"/>
      <c r="V316" s="8"/>
      <c r="W316" s="10">
        <f t="shared" si="183"/>
        <v>0</v>
      </c>
      <c r="X316" s="40"/>
      <c r="Y316" s="47" t="str">
        <f>IF(Z311="Normo Slipestasjon",'Tellere og summer'!$A$5,IF(Z311="Glamox",'Tellere og summer'!$A$15,IF(Z311="Molde Kommune",'Tellere og summer'!$A$25,IF(Z311="Rørlegger 1",'Tellere og summer'!$A$35,IF(Z311="TietoEVRY",'Tellere og summer'!$A$45,IF(Z311="Danielsen å i",'Tellere og summer'!$A$55,IF(Z311="Panorama Turkeys",'Tellere og summer'!$A$65,IF(Z311="Team Fuglset",'Tellere og summer'!$A$75,IF(Z311="Istad Strikers",'Tellere og summer'!$A$85,IF(Z311="Ytre Bowlinglag",'Tellere og summer'!$A$95,"NA"))))))))))</f>
        <v>Martin Gikling &amp; Evy</v>
      </c>
      <c r="Z316" s="8"/>
      <c r="AA316" s="19"/>
      <c r="AB316" s="8"/>
      <c r="AC316" s="10">
        <f t="shared" si="184"/>
        <v>0</v>
      </c>
      <c r="AD316" s="27"/>
      <c r="AE316" s="47" t="str">
        <f>IF(AF311="Normo Slipestasjon",'Tellere og summer'!$A$5,IF(AF311="Glamox",'Tellere og summer'!$A$15,IF(AF311="Molde Kommune",'Tellere og summer'!$A$25,IF(AF311="Rørlegger 1",'Tellere og summer'!$A$35,IF(AF311="TietoEVRY",'Tellere og summer'!$A$45,IF(AF311="Danielsen å i",'Tellere og summer'!$A$55,IF(AF311="Panorama Turkeys",'Tellere og summer'!$A$65,IF(AF311="Team Fuglset",'Tellere og summer'!$A$75,IF(AF311="Istad Strikers",'Tellere og summer'!$A$85,IF(AF311="Ytre Bowlinglag",'Tellere og summer'!$A$95,"NA"))))))))))</f>
        <v>Tone Nygård Nilsen</v>
      </c>
      <c r="AF316" s="8">
        <v>125</v>
      </c>
      <c r="AG316" s="19">
        <v>161</v>
      </c>
      <c r="AH316" s="8">
        <v>124</v>
      </c>
      <c r="AI316" s="10">
        <f t="shared" si="185"/>
        <v>410</v>
      </c>
      <c r="AJ316" s="40"/>
      <c r="AK316" s="47" t="str">
        <f>IF(AL311="Normo Slipestasjon",'Tellere og summer'!$A$5,IF(AL311="Glamox",'Tellere og summer'!$A$15,IF(AL311="Molde Kommune",'Tellere og summer'!$A$25,IF(AL311="Rørlegger 1",'Tellere og summer'!$A$35,IF(AL311="TietoEVRY",'Tellere og summer'!$A$45,IF(AL311="Danielsen å i",'Tellere og summer'!$A$55,IF(AL311="Panorama Turkeys",'Tellere og summer'!$A$65,IF(AL311="Team Fuglset",'Tellere og summer'!$A$75,IF(AL311="Istad Strikers",'Tellere og summer'!$A$85,IF(AL311="Ytre Bowlinglag",'Tellere og summer'!$A$95,"NA"))))))))))</f>
        <v>Ole Morten Aarø</v>
      </c>
      <c r="AL316" s="8">
        <v>168</v>
      </c>
      <c r="AM316" s="19">
        <v>150</v>
      </c>
      <c r="AN316" s="8">
        <v>125</v>
      </c>
      <c r="AO316" s="10">
        <f t="shared" si="186"/>
        <v>443</v>
      </c>
      <c r="AP316" s="27"/>
      <c r="AQ316" s="47" t="str">
        <f>IF(AR311="Normo Slipestasjon",'Tellere og summer'!$A$5,IF(AR311="Glamox",'Tellere og summer'!$A$15,IF(AR311="Molde Kommune",'Tellere og summer'!$A$25,IF(AR311="Rørlegger 1",'Tellere og summer'!$A$35,IF(AR311="TietoEVRY",'Tellere og summer'!$A$45,IF(AR311="Danielsen å i",'Tellere og summer'!$A$55,IF(AR311="Panorama Turkeys",'Tellere og summer'!$A$65,IF(AR311="Team Fuglset",'Tellere og summer'!$A$75,IF(AR311="Istad Strikers",'Tellere og summer'!$A$85,IF(AR311="Ytre Bowlinglag",'Tellere og summer'!$A$95,"NA"))))))))))</f>
        <v>Grethe Danielsen</v>
      </c>
      <c r="AR316" s="8">
        <v>223</v>
      </c>
      <c r="AS316" s="19">
        <v>136</v>
      </c>
      <c r="AT316" s="8"/>
      <c r="AU316" s="10">
        <f t="shared" si="187"/>
        <v>359</v>
      </c>
      <c r="AV316" s="40"/>
      <c r="AW316" s="47" t="str">
        <f>IF(AX311="Normo Slipestasjon",'Tellere og summer'!$A$5,IF(AX311="Glamox",'Tellere og summer'!$A$15,IF(AX311="Molde Kommune",'Tellere og summer'!$A$25,IF(AX311="Rørlegger 1",'Tellere og summer'!$A$35,IF(AX311="TietoEVRY",'Tellere og summer'!$A$45,IF(AX311="Danielsen å i",'Tellere og summer'!$A$55,IF(AX311="Panorama Turkeys",'Tellere og summer'!$A$65,IF(AX311="Team Fuglset",'Tellere og summer'!$A$75,IF(AX311="Istad Strikers",'Tellere og summer'!$A$85,IF(AX311="Ytre Bowlinglag",'Tellere og summer'!$A$95,"NA"))))))))))</f>
        <v>Jarle Endreplass</v>
      </c>
      <c r="AX316" s="8">
        <v>186</v>
      </c>
      <c r="AY316" s="19">
        <v>153</v>
      </c>
      <c r="AZ316" s="8">
        <v>154</v>
      </c>
      <c r="BA316" s="10">
        <f t="shared" si="188"/>
        <v>493</v>
      </c>
      <c r="BB316" s="27"/>
      <c r="BC316" s="47" t="str">
        <f>IF(BD311="Normo Slipestasjon",'Tellere og summer'!$A$5,IF(BD311="Glamox",'Tellere og summer'!$A$15,IF(BD311="Molde Kommune",'Tellere og summer'!$A$25,IF(BD311="Rørlegger 1",'Tellere og summer'!$A$35,IF(BD311="TietoEVRY",'Tellere og summer'!$A$45,IF(BD311="Danielsen å i",'Tellere og summer'!$A$55,IF(BD311="Panorama Turkeys",'Tellere og summer'!$A$65,IF(BD311="Team Fuglset",'Tellere og summer'!$A$75,IF(BD311="Istad Strikers",'Tellere og summer'!$A$85,IF(BD311="Ytre Bowlinglag",'Tellere og summer'!$A$95,"NA"))))))))))</f>
        <v>Arild Gujord</v>
      </c>
      <c r="BD316" s="8">
        <v>151</v>
      </c>
      <c r="BE316" s="19">
        <v>188</v>
      </c>
      <c r="BF316" s="8">
        <v>138</v>
      </c>
      <c r="BG316" s="10">
        <f t="shared" si="189"/>
        <v>477</v>
      </c>
    </row>
    <row r="317" spans="1:59">
      <c r="A317" s="47" t="str">
        <f>IF(B311="Normo Slipestasjon",'Tellere og summer'!$A$6,IF(B311="Glamox",'Tellere og summer'!$A$16,IF(B311="Molde Kommune",'Tellere og summer'!$A$26,IF(B311="Rørlegger 1",'Tellere og summer'!$A$36,IF(B311="TietoEVRY",'Tellere og summer'!$A$46,IF(B311="Danielsen å i",'Tellere og summer'!$A$56,IF(B311="Panorama Turkeys",'Tellere og summer'!$A$66,IF(B311="Team Fuglset",'Tellere og summer'!$A$76,IF(B311="Istad Strikers",'Tellere og summer'!$A$86,IF(B311="Ytre Bowlinglag",'Tellere og summer'!$A$96,"NA"))))))))))</f>
        <v>Sindre Aure</v>
      </c>
      <c r="B317" s="8"/>
      <c r="C317" s="19"/>
      <c r="D317" s="8"/>
      <c r="E317" s="10">
        <f t="shared" si="180"/>
        <v>0</v>
      </c>
      <c r="F317" s="27"/>
      <c r="G317" s="47" t="str">
        <f>IF(H311="Normo Slipestasjon",'Tellere og summer'!$A$6,IF(H311="Glamox",'Tellere og summer'!$A$16,IF(H311="Molde Kommune",'Tellere og summer'!$A$26,IF(H311="Rørlegger 1",'Tellere og summer'!$A$36,IF(H311="TietoEVRY",'Tellere og summer'!$A$46,IF(H311="Danielsen å i",'Tellere og summer'!$A$56,IF(H311="Panorama Turkeys",'Tellere og summer'!$A$66,IF(H311="Team Fuglset",'Tellere og summer'!$A$76,IF(H311="Istad Strikers",'Tellere og summer'!$A$86,IF(H311="Ytre Bowlinglag",'Tellere og summer'!$A$96,"NA"))))))))))</f>
        <v>Thor Bolsønes</v>
      </c>
      <c r="H317" s="8">
        <v>107</v>
      </c>
      <c r="I317" s="19">
        <v>128</v>
      </c>
      <c r="J317" s="9">
        <v>107</v>
      </c>
      <c r="K317" s="8">
        <f t="shared" si="181"/>
        <v>342</v>
      </c>
      <c r="L317" s="40"/>
      <c r="M317" s="47" t="str">
        <f>IF(N311="Normo Slipestasjon",'Tellere og summer'!$A$6,IF(N311="Glamox",'Tellere og summer'!$A$16,IF(N311="Molde Kommune",'Tellere og summer'!$A$26,IF(N311="Rørlegger 1",'Tellere og summer'!$A$36,IF(N311="TietoEVRY",'Tellere og summer'!$A$46,IF(N311="Danielsen å i",'Tellere og summer'!$A$56,IF(N311="Panorama Turkeys",'Tellere og summer'!$A$66,IF(N311="Team Fuglset",'Tellere og summer'!$A$76,IF(N311="Istad Strikers",'Tellere og summer'!$A$86,IF(N311="Ytre Bowlinglag",'Tellere og summer'!$A$96,"NA"))))))))))</f>
        <v>Svein Johan Hauge</v>
      </c>
      <c r="N317" s="8"/>
      <c r="O317" s="19"/>
      <c r="P317" s="8"/>
      <c r="Q317" s="10">
        <f t="shared" si="182"/>
        <v>0</v>
      </c>
      <c r="R317" s="27"/>
      <c r="S317" s="47" t="str">
        <f>IF(T311="Normo Slipestasjon",'Tellere og summer'!$A$6,IF(T311="Glamox",'Tellere og summer'!$A$16,IF(T311="Molde Kommune",'Tellere og summer'!$A$26,IF(T311="Rørlegger 1",'Tellere og summer'!$A$36,IF(T311="TietoEVRY",'Tellere og summer'!$A$46,IF(T311="Danielsen å i",'Tellere og summer'!$A$56,IF(T311="Panorama Turkeys",'Tellere og summer'!$A$66,IF(T311="Team Fuglset",'Tellere og summer'!$A$76,IF(T311="Istad Strikers",'Tellere og summer'!$A$86,IF(T311="Ytre Bowlinglag",'Tellere og summer'!$A$96,"NA"))))))))))</f>
        <v>Odd Øyvind Fjørtoft</v>
      </c>
      <c r="T317" s="8"/>
      <c r="U317" s="19"/>
      <c r="V317" s="8"/>
      <c r="W317" s="10">
        <f t="shared" si="183"/>
        <v>0</v>
      </c>
      <c r="X317" s="40"/>
      <c r="Y317" s="47" t="str">
        <f>IF(Z311="Normo Slipestasjon",'Tellere og summer'!$A$6,IF(Z311="Glamox",'Tellere og summer'!$A$16,IF(Z311="Molde Kommune",'Tellere og summer'!$A$26,IF(Z311="Rørlegger 1",'Tellere og summer'!$A$36,IF(Z311="TietoEVRY",'Tellere og summer'!$A$46,IF(Z311="Danielsen å i",'Tellere og summer'!$A$56,IF(Z311="Panorama Turkeys",'Tellere og summer'!$A$66,IF(Z311="Team Fuglset",'Tellere og summer'!$A$76,IF(Z311="Istad Strikers",'Tellere og summer'!$A$86,IF(Z311="Ytre Bowlinglag",'Tellere og summer'!$A$96,"NA"))))))))))</f>
        <v>Jacob Lyche</v>
      </c>
      <c r="Z317" s="8"/>
      <c r="AA317" s="19"/>
      <c r="AB317" s="8"/>
      <c r="AC317" s="10">
        <f t="shared" si="184"/>
        <v>0</v>
      </c>
      <c r="AD317" s="27"/>
      <c r="AE317" s="47" t="str">
        <f>IF(AF311="Normo Slipestasjon",'Tellere og summer'!$A$6,IF(AF311="Glamox",'Tellere og summer'!$A$16,IF(AF311="Molde Kommune",'Tellere og summer'!$A$26,IF(AF311="Rørlegger 1",'Tellere og summer'!$A$36,IF(AF311="TietoEVRY",'Tellere og summer'!$A$46,IF(AF311="Danielsen å i",'Tellere og summer'!$A$56,IF(AF311="Panorama Turkeys",'Tellere og summer'!$A$66,IF(AF311="Team Fuglset",'Tellere og summer'!$A$76,IF(AF311="Istad Strikers",'Tellere og summer'!$A$86,IF(AF311="Ytre Bowlinglag",'Tellere og summer'!$A$96,"NA"))))))))))</f>
        <v>Arild Bryhn</v>
      </c>
      <c r="AF317" s="8">
        <v>184</v>
      </c>
      <c r="AG317" s="19">
        <v>126</v>
      </c>
      <c r="AH317" s="8">
        <v>156</v>
      </c>
      <c r="AI317" s="10">
        <f t="shared" si="185"/>
        <v>466</v>
      </c>
      <c r="AJ317" s="40"/>
      <c r="AK317" s="47" t="str">
        <f>IF(AL311="Normo Slipestasjon",'Tellere og summer'!$A$6,IF(AL311="Glamox",'Tellere og summer'!$A$16,IF(AL311="Molde Kommune",'Tellere og summer'!$A$26,IF(AL311="Rørlegger 1",'Tellere og summer'!$A$36,IF(AL311="TietoEVRY",'Tellere og summer'!$A$46,IF(AL311="Danielsen å i",'Tellere og summer'!$A$56,IF(AL311="Panorama Turkeys",'Tellere og summer'!$A$66,IF(AL311="Team Fuglset",'Tellere og summer'!$A$76,IF(AL311="Istad Strikers",'Tellere og summer'!$A$86,IF(AL311="Ytre Bowlinglag",'Tellere og summer'!$A$96,"NA"))))))))))</f>
        <v>Svein Gussiås</v>
      </c>
      <c r="AL317" s="8"/>
      <c r="AM317" s="19"/>
      <c r="AN317" s="8"/>
      <c r="AO317" s="10">
        <f t="shared" si="186"/>
        <v>0</v>
      </c>
      <c r="AP317" s="27"/>
      <c r="AQ317" s="47" t="str">
        <f>IF(AR311="Normo Slipestasjon",'Tellere og summer'!$A$6,IF(AR311="Glamox",'Tellere og summer'!$A$16,IF(AR311="Molde Kommune",'Tellere og summer'!$A$26,IF(AR311="Rørlegger 1",'Tellere og summer'!$A$36,IF(AR311="TietoEVRY",'Tellere og summer'!$A$46,IF(AR311="Danielsen å i",'Tellere og summer'!$A$56,IF(AR311="Panorama Turkeys",'Tellere og summer'!$A$66,IF(AR311="Team Fuglset",'Tellere og summer'!$A$76,IF(AR311="Istad Strikers",'Tellere og summer'!$A$86,IF(AR311="Ytre Bowlinglag",'Tellere og summer'!$A$96,"NA"))))))))))</f>
        <v>Irene T. Danielsen</v>
      </c>
      <c r="AR317" s="8"/>
      <c r="AS317" s="19">
        <v>180</v>
      </c>
      <c r="AT317" s="8">
        <v>214</v>
      </c>
      <c r="AU317" s="10">
        <f t="shared" si="187"/>
        <v>394</v>
      </c>
      <c r="AV317" s="40"/>
      <c r="AW317" s="47" t="str">
        <f>IF(AX311="Normo Slipestasjon",'Tellere og summer'!$A$6,IF(AX311="Glamox",'Tellere og summer'!$A$16,IF(AX311="Molde Kommune",'Tellere og summer'!$A$26,IF(AX311="Rørlegger 1",'Tellere og summer'!$A$36,IF(AX311="TietoEVRY",'Tellere og summer'!$A$46,IF(AX311="Danielsen å i",'Tellere og summer'!$A$56,IF(AX311="Panorama Turkeys",'Tellere og summer'!$A$66,IF(AX311="Team Fuglset",'Tellere og summer'!$A$76,IF(AX311="Istad Strikers",'Tellere og summer'!$A$86,IF(AX311="Ytre Bowlinglag",'Tellere og summer'!$A$96,"NA"))))))))))</f>
        <v>Geir Gjelsten</v>
      </c>
      <c r="AX317" s="8"/>
      <c r="AY317" s="19"/>
      <c r="AZ317" s="8"/>
      <c r="BA317" s="10">
        <f t="shared" si="188"/>
        <v>0</v>
      </c>
      <c r="BB317" s="27"/>
      <c r="BC317" s="47" t="str">
        <f>IF(BD311="Normo Slipestasjon",'Tellere og summer'!$A$6,IF(BD311="Glamox",'Tellere og summer'!$A$16,IF(BD311="Molde Kommune",'Tellere og summer'!$A$26,IF(BD311="Rørlegger 1",'Tellere og summer'!$A$36,IF(BD311="TietoEVRY",'Tellere og summer'!$A$46,IF(BD311="Danielsen å i",'Tellere og summer'!$A$56,IF(BD311="Panorama Turkeys",'Tellere og summer'!$A$66,IF(BD311="Team Fuglset",'Tellere og summer'!$A$76,IF(BD311="Istad Strikers",'Tellere og summer'!$A$86,IF(BD311="Ytre Bowlinglag",'Tellere og summer'!$A$96,"NA"))))))))))</f>
        <v>Kristian Røstberg</v>
      </c>
      <c r="BD317" s="8"/>
      <c r="BE317" s="19"/>
      <c r="BF317" s="8"/>
      <c r="BG317" s="10">
        <f t="shared" si="189"/>
        <v>0</v>
      </c>
    </row>
    <row r="318" spans="1:59">
      <c r="A318" s="47" t="str">
        <f>IF(B311="Normo Slipestasjon",'Tellere og summer'!$A$7,IF(B311="Glamox",'Tellere og summer'!$A$17,IF(B311="Molde Kommune",'Tellere og summer'!$A$27,IF(B311="Rørlegger 1",'Tellere og summer'!$A$37,IF(B311="TietoEVRY",'Tellere og summer'!$A$47,IF(B311="Danielsen å i",'Tellere og summer'!$A$57,IF(B311="Panorama Turkeys",'Tellere og summer'!$A$67,IF(B311="Team Fuglset",'Tellere og summer'!$A$77,IF(B311="Istad Strikers",'Tellere og summer'!$A$87,IF(B311="Ytre Bowlinglag",'Tellere og summer'!$A$97,"NA"))))))))))</f>
        <v>Frode Lothe</v>
      </c>
      <c r="B318" s="8"/>
      <c r="C318" s="19"/>
      <c r="D318" s="8"/>
      <c r="E318" s="10">
        <f t="shared" si="180"/>
        <v>0</v>
      </c>
      <c r="F318" s="27"/>
      <c r="G318" s="47">
        <f>IF(H311="Normo Slipestasjon",'Tellere og summer'!$A$7,IF(H311="Glamox",'Tellere og summer'!$A$17,IF(H311="Molde Kommune",'Tellere og summer'!$A$27,IF(H311="Rørlegger 1",'Tellere og summer'!$A$37,IF(H311="TietoEVRY",'Tellere og summer'!$A$47,IF(H311="Danielsen å i",'Tellere og summer'!$A$57,IF(H311="Panorama Turkeys",'Tellere og summer'!$A$67,IF(H311="Team Fuglset",'Tellere og summer'!$A$77,IF(H311="Istad Strikers",'Tellere og summer'!$A$87,IF(H311="Ytre Bowlinglag",'Tellere og summer'!$A$97,"NA"))))))))))</f>
        <v>0</v>
      </c>
      <c r="H318" s="8"/>
      <c r="I318" s="19"/>
      <c r="J318" s="9"/>
      <c r="K318" s="8">
        <f t="shared" si="181"/>
        <v>0</v>
      </c>
      <c r="L318" s="40"/>
      <c r="M318" s="47" t="str">
        <f>IF(N311="Normo Slipestasjon",'Tellere og summer'!$A$7,IF(N311="Glamox",'Tellere og summer'!$A$17,IF(N311="Molde Kommune",'Tellere og summer'!$A$27,IF(N311="Rørlegger 1",'Tellere og summer'!$A$37,IF(N311="TietoEVRY",'Tellere og summer'!$A$47,IF(N311="Danielsen å i",'Tellere og summer'!$A$57,IF(N311="Panorama Turkeys",'Tellere og summer'!$A$67,IF(N311="Team Fuglset",'Tellere og summer'!$A$77,IF(N311="Istad Strikers",'Tellere og summer'!$A$87,IF(N311="Ytre Bowlinglag",'Tellere og summer'!$A$97,"NA"))))))))))</f>
        <v>Arnfinn Løntjern</v>
      </c>
      <c r="N318" s="8"/>
      <c r="O318" s="19"/>
      <c r="P318" s="8"/>
      <c r="Q318" s="10">
        <f t="shared" si="182"/>
        <v>0</v>
      </c>
      <c r="R318" s="27"/>
      <c r="S318" s="47" t="str">
        <f>IF(T311="Normo Slipestasjon",'Tellere og summer'!$A$7,IF(T311="Glamox",'Tellere og summer'!$A$17,IF(T311="Molde Kommune",'Tellere og summer'!$A$27,IF(T311="Rørlegger 1",'Tellere og summer'!$A$37,IF(T311="TietoEVRY",'Tellere og summer'!$A$47,IF(T311="Danielsen å i",'Tellere og summer'!$A$57,IF(T311="Panorama Turkeys",'Tellere og summer'!$A$67,IF(T311="Team Fuglset",'Tellere og summer'!$A$77,IF(T311="Istad Strikers",'Tellere og summer'!$A$87,IF(T311="Ytre Bowlinglag",'Tellere og summer'!$A$97,"NA"))))))))))</f>
        <v>Erik Hoel</v>
      </c>
      <c r="T318" s="8"/>
      <c r="U318" s="19"/>
      <c r="V318" s="8"/>
      <c r="W318" s="10">
        <f t="shared" si="183"/>
        <v>0</v>
      </c>
      <c r="X318" s="40"/>
      <c r="Y318" s="47" t="str">
        <f>IF(Z311="Normo Slipestasjon",'Tellere og summer'!$A$7,IF(Z311="Glamox",'Tellere og summer'!$A$17,IF(Z311="Molde Kommune",'Tellere og summer'!$A$27,IF(Z311="Rørlegger 1",'Tellere og summer'!$A$37,IF(Z311="TietoEVRY",'Tellere og summer'!$A$47,IF(Z311="Danielsen å i",'Tellere og summer'!$A$57,IF(Z311="Panorama Turkeys",'Tellere og summer'!$A$67,IF(Z311="Team Fuglset",'Tellere og summer'!$A$77,IF(Z311="Istad Strikers",'Tellere og summer'!$A$87,IF(Z311="Ytre Bowlinglag",'Tellere og summer'!$A$97,"NA"))))))))))</f>
        <v>Niklas Sevland</v>
      </c>
      <c r="Z318" s="8">
        <v>167</v>
      </c>
      <c r="AA318" s="19">
        <v>147</v>
      </c>
      <c r="AB318" s="8">
        <v>223</v>
      </c>
      <c r="AC318" s="10">
        <f t="shared" si="184"/>
        <v>537</v>
      </c>
      <c r="AD318" s="27"/>
      <c r="AE318" s="47" t="str">
        <f>IF(AF311="Normo Slipestasjon",'Tellere og summer'!$A$7,IF(AF311="Glamox",'Tellere og summer'!$A$17,IF(AF311="Molde Kommune",'Tellere og summer'!$A$27,IF(AF311="Rørlegger 1",'Tellere og summer'!$A$37,IF(AF311="TietoEVRY",'Tellere og summer'!$A$47,IF(AF311="Danielsen å i",'Tellere og summer'!$A$57,IF(AF311="Panorama Turkeys",'Tellere og summer'!$A$67,IF(AF311="Team Fuglset",'Tellere og summer'!$A$77,IF(AF311="Istad Strikers",'Tellere og summer'!$A$87,IF(AF311="Ytre Bowlinglag",'Tellere og summer'!$A$97,"NA"))))))))))</f>
        <v>Mette Jane Holand</v>
      </c>
      <c r="AF318" s="8"/>
      <c r="AG318" s="19"/>
      <c r="AH318" s="8"/>
      <c r="AI318" s="10">
        <f t="shared" si="185"/>
        <v>0</v>
      </c>
      <c r="AJ318" s="40"/>
      <c r="AK318" s="47" t="str">
        <f>IF(AL311="Normo Slipestasjon",'Tellere og summer'!$A$7,IF(AL311="Glamox",'Tellere og summer'!$A$17,IF(AL311="Molde Kommune",'Tellere og summer'!$A$27,IF(AL311="Rørlegger 1",'Tellere og summer'!$A$37,IF(AL311="TietoEVRY",'Tellere og summer'!$A$47,IF(AL311="Danielsen å i",'Tellere og summer'!$A$57,IF(AL311="Panorama Turkeys",'Tellere og summer'!$A$67,IF(AL311="Team Fuglset",'Tellere og summer'!$A$77,IF(AL311="Istad Strikers",'Tellere og summer'!$A$87,IF(AL311="Ytre Bowlinglag",'Tellere og summer'!$A$97,"NA"))))))))))</f>
        <v>Preben Solem</v>
      </c>
      <c r="AL318" s="8"/>
      <c r="AM318" s="19"/>
      <c r="AN318" s="8"/>
      <c r="AO318" s="10">
        <f t="shared" si="186"/>
        <v>0</v>
      </c>
      <c r="AP318" s="27"/>
      <c r="AQ318" s="47">
        <f>IF(AR311="Normo Slipestasjon",'Tellere og summer'!$A$7,IF(AR311="Glamox",'Tellere og summer'!$A$17,IF(AR311="Molde Kommune",'Tellere og summer'!$A$27,IF(AR311="Rørlegger 1",'Tellere og summer'!$A$37,IF(AR311="TietoEVRY",'Tellere og summer'!$A$47,IF(AR311="Danielsen å i",'Tellere og summer'!$A$57,IF(AR311="Panorama Turkeys",'Tellere og summer'!$A$67,IF(AR311="Team Fuglset",'Tellere og summer'!$A$77,IF(AR311="Istad Strikers",'Tellere og summer'!$A$87,IF(AR311="Ytre Bowlinglag",'Tellere og summer'!$A$97,"NA"))))))))))</f>
        <v>0</v>
      </c>
      <c r="AR318" s="8"/>
      <c r="AS318" s="19"/>
      <c r="AT318" s="8"/>
      <c r="AU318" s="10">
        <f t="shared" si="187"/>
        <v>0</v>
      </c>
      <c r="AV318" s="40"/>
      <c r="AW318" s="47" t="str">
        <f>IF(AX311="Normo Slipestasjon",'Tellere og summer'!$A$7,IF(AX311="Glamox",'Tellere og summer'!$A$17,IF(AX311="Molde Kommune",'Tellere og summer'!$A$27,IF(AX311="Rørlegger 1",'Tellere og summer'!$A$37,IF(AX311="TietoEVRY",'Tellere og summer'!$A$47,IF(AX311="Danielsen å i",'Tellere og summer'!$A$57,IF(AX311="Panorama Turkeys",'Tellere og summer'!$A$67,IF(AX311="Team Fuglset",'Tellere og summer'!$A$77,IF(AX311="Istad Strikers",'Tellere og summer'!$A$87,IF(AX311="Ytre Bowlinglag",'Tellere og summer'!$A$97,"NA"))))))))))</f>
        <v>Steinar Småge</v>
      </c>
      <c r="AX318" s="8"/>
      <c r="AY318" s="19"/>
      <c r="AZ318" s="8"/>
      <c r="BA318" s="10">
        <f t="shared" si="188"/>
        <v>0</v>
      </c>
      <c r="BB318" s="27"/>
      <c r="BC318" s="47" t="str">
        <f>IF(BD311="Normo Slipestasjon",'Tellere og summer'!$A$7,IF(BD311="Glamox",'Tellere og summer'!$A$17,IF(BD311="Molde Kommune",'Tellere og summer'!$A$27,IF(BD311="Rørlegger 1",'Tellere og summer'!$A$37,IF(BD311="TietoEVRY",'Tellere og summer'!$A$47,IF(BD311="Danielsen å i",'Tellere og summer'!$A$57,IF(BD311="Panorama Turkeys",'Tellere og summer'!$A$67,IF(BD311="Team Fuglset",'Tellere og summer'!$A$77,IF(BD311="Istad Strikers",'Tellere og summer'!$A$87,IF(BD311="Ytre Bowlinglag",'Tellere og summer'!$A$97,"NA"))))))))))</f>
        <v>Pål Aslaksen</v>
      </c>
      <c r="BD318" s="8"/>
      <c r="BE318" s="19"/>
      <c r="BF318" s="8"/>
      <c r="BG318" s="10">
        <f t="shared" si="189"/>
        <v>0</v>
      </c>
    </row>
    <row r="319" spans="1:59">
      <c r="A319" s="47" t="str">
        <f>IF(B311="Normo Slipestasjon",'Tellere og summer'!$A$8,IF(B311="Glamox",'Tellere og summer'!$A$18,IF(B311="Molde Kommune",'Tellere og summer'!$A$28,IF(B311="Rørlegger 1",'Tellere og summer'!$A$38,IF(B311="TietoEVRY",'Tellere og summer'!$A$48,IF(B311="Danielsen å i",'Tellere og summer'!$A$58,IF(B311="Panorama Turkeys",'Tellere og summer'!$A$68,IF(B311="Team Fuglset",'Tellere og summer'!$A$78,IF(B311="Istad Strikers",'Tellere og summer'!$A$88,IF(B311="Ytre Bowlinglag",'Tellere og summer'!$A$98,"NA"))))))))))</f>
        <v>Tonje og Joakim Risnes</v>
      </c>
      <c r="B319" s="8"/>
      <c r="C319" s="19"/>
      <c r="D319" s="8"/>
      <c r="E319" s="10">
        <f t="shared" si="180"/>
        <v>0</v>
      </c>
      <c r="F319" s="27"/>
      <c r="G319" s="47">
        <f>IF(H311="Normo Slipestasjon",'Tellere og summer'!$A$8,IF(H311="Glamox",'Tellere og summer'!$A$18,IF(H311="Molde Kommune",'Tellere og summer'!$A$28,IF(H311="Rørlegger 1",'Tellere og summer'!$A$38,IF(H311="TietoEVRY",'Tellere og summer'!$A$48,IF(H311="Danielsen å i",'Tellere og summer'!$A$58,IF(H311="Panorama Turkeys",'Tellere og summer'!$A$68,IF(H311="Team Fuglset",'Tellere og summer'!$A$78,IF(H311="Istad Strikers",'Tellere og summer'!$A$88,IF(H311="Ytre Bowlinglag",'Tellere og summer'!$A$98,"NA"))))))))))</f>
        <v>0</v>
      </c>
      <c r="H319" s="8"/>
      <c r="I319" s="19"/>
      <c r="J319" s="9"/>
      <c r="K319" s="8">
        <f t="shared" si="181"/>
        <v>0</v>
      </c>
      <c r="L319" s="40"/>
      <c r="M319" s="47" t="str">
        <f>IF(N311="Normo Slipestasjon",'Tellere og summer'!$A$8,IF(N311="Glamox",'Tellere og summer'!$A$18,IF(N311="Molde Kommune",'Tellere og summer'!$A$28,IF(N311="Rørlegger 1",'Tellere og summer'!$A$38,IF(N311="TietoEVRY",'Tellere og summer'!$A$48,IF(N311="Danielsen å i",'Tellere og summer'!$A$58,IF(N311="Panorama Turkeys",'Tellere og summer'!$A$68,IF(N311="Team Fuglset",'Tellere og summer'!$A$78,IF(N311="Istad Strikers",'Tellere og summer'!$A$88,IF(N311="Ytre Bowlinglag",'Tellere og summer'!$A$98,"NA"))))))))))</f>
        <v>Kjetil Oterholm</v>
      </c>
      <c r="N319" s="8"/>
      <c r="O319" s="19"/>
      <c r="P319" s="8"/>
      <c r="Q319" s="10">
        <f t="shared" si="182"/>
        <v>0</v>
      </c>
      <c r="R319" s="27"/>
      <c r="S319" s="47">
        <f>IF(T311="Normo Slipestasjon",'Tellere og summer'!$A$8,IF(T311="Glamox",'Tellere og summer'!$A$18,IF(T311="Molde Kommune",'Tellere og summer'!$A$28,IF(T311="Rørlegger 1",'Tellere og summer'!$A$38,IF(T311="TietoEVRY",'Tellere og summer'!$A$48,IF(T311="Danielsen å i",'Tellere og summer'!$A$58,IF(T311="Panorama Turkeys",'Tellere og summer'!$A$68,IF(T311="Team Fuglset",'Tellere og summer'!$A$78,IF(T311="Istad Strikers",'Tellere og summer'!$A$88,IF(T311="Ytre Bowlinglag",'Tellere og summer'!$A$98,"NA"))))))))))</f>
        <v>0</v>
      </c>
      <c r="T319" s="8"/>
      <c r="U319" s="19"/>
      <c r="V319" s="8"/>
      <c r="W319" s="10">
        <f t="shared" si="183"/>
        <v>0</v>
      </c>
      <c r="X319" s="40"/>
      <c r="Y319" s="47" t="str">
        <f>IF(Z311="Normo Slipestasjon",'Tellere og summer'!$A$8,IF(Z311="Glamox",'Tellere og summer'!$A$18,IF(Z311="Molde Kommune",'Tellere og summer'!$A$28,IF(Z311="Rørlegger 1",'Tellere og summer'!$A$38,IF(Z311="TietoEVRY",'Tellere og summer'!$A$48,IF(Z311="Danielsen å i",'Tellere og summer'!$A$58,IF(Z311="Panorama Turkeys",'Tellere og summer'!$A$68,IF(Z311="Team Fuglset",'Tellere og summer'!$A$78,IF(Z311="Istad Strikers",'Tellere og summer'!$A$88,IF(Z311="Ytre Bowlinglag",'Tellere og summer'!$A$98,"NA"))))))))))</f>
        <v>Morten Strøm</v>
      </c>
      <c r="Z319" s="8"/>
      <c r="AA319" s="19"/>
      <c r="AB319" s="8"/>
      <c r="AC319" s="10">
        <f t="shared" si="184"/>
        <v>0</v>
      </c>
      <c r="AD319" s="27"/>
      <c r="AE319" s="47">
        <f>IF(AF311="Normo Slipestasjon",'Tellere og summer'!$A$8,IF(AF311="Glamox",'Tellere og summer'!$A$18,IF(AF311="Molde Kommune",'Tellere og summer'!$A$28,IF(AF311="Rørlegger 1",'Tellere og summer'!$A$38,IF(AF311="TietoEVRY",'Tellere og summer'!$A$48,IF(AF311="Danielsen å i",'Tellere og summer'!$A$58,IF(AF311="Panorama Turkeys",'Tellere og summer'!$A$68,IF(AF311="Team Fuglset",'Tellere og summer'!$A$78,IF(AF311="Istad Strikers",'Tellere og summer'!$A$88,IF(AF311="Ytre Bowlinglag",'Tellere og summer'!$A$98,"NA"))))))))))</f>
        <v>0</v>
      </c>
      <c r="AF319" s="8"/>
      <c r="AG319" s="19"/>
      <c r="AH319" s="8"/>
      <c r="AI319" s="10">
        <f t="shared" si="185"/>
        <v>0</v>
      </c>
      <c r="AJ319" s="40"/>
      <c r="AK319" s="47" t="str">
        <f>IF(AL311="Normo Slipestasjon",'Tellere og summer'!$A$8,IF(AL311="Glamox",'Tellere og summer'!$A$18,IF(AL311="Molde Kommune",'Tellere og summer'!$A$28,IF(AL311="Rørlegger 1",'Tellere og summer'!$A$38,IF(AL311="TietoEVRY",'Tellere og summer'!$A$48,IF(AL311="Danielsen å i",'Tellere og summer'!$A$58,IF(AL311="Panorama Turkeys",'Tellere og summer'!$A$68,IF(AL311="Team Fuglset",'Tellere og summer'!$A$78,IF(AL311="Istad Strikers",'Tellere og summer'!$A$88,IF(AL311="Ytre Bowlinglag",'Tellere og summer'!$A$98,"NA"))))))))))</f>
        <v>Bjørn Einar Myklebust</v>
      </c>
      <c r="AL319" s="8">
        <v>152</v>
      </c>
      <c r="AM319" s="19">
        <v>164</v>
      </c>
      <c r="AN319" s="8">
        <v>147</v>
      </c>
      <c r="AO319" s="10">
        <f t="shared" si="186"/>
        <v>463</v>
      </c>
      <c r="AP319" s="27"/>
      <c r="AQ319" s="47">
        <f>IF(AR311="Normo Slipestasjon",'Tellere og summer'!$A$8,IF(AR311="Glamox",'Tellere og summer'!$A$18,IF(AR311="Molde Kommune",'Tellere og summer'!$A$28,IF(AR311="Rørlegger 1",'Tellere og summer'!$A$38,IF(AR311="TietoEVRY",'Tellere og summer'!$A$48,IF(AR311="Danielsen å i",'Tellere og summer'!$A$58,IF(AR311="Panorama Turkeys",'Tellere og summer'!$A$68,IF(AR311="Team Fuglset",'Tellere og summer'!$A$78,IF(AR311="Istad Strikers",'Tellere og summer'!$A$88,IF(AR311="Ytre Bowlinglag",'Tellere og summer'!$A$98,"NA"))))))))))</f>
        <v>0</v>
      </c>
      <c r="AR319" s="8"/>
      <c r="AS319" s="19"/>
      <c r="AT319" s="8"/>
      <c r="AU319" s="10">
        <f t="shared" si="187"/>
        <v>0</v>
      </c>
      <c r="AV319" s="40"/>
      <c r="AW319" s="47">
        <f>IF(AX311="Normo Slipestasjon",'Tellere og summer'!$A$8,IF(AX311="Glamox",'Tellere og summer'!$A$18,IF(AX311="Molde Kommune",'Tellere og summer'!$A$28,IF(AX311="Rørlegger 1",'Tellere og summer'!$A$38,IF(AX311="TietoEVRY",'Tellere og summer'!$A$48,IF(AX311="Danielsen å i",'Tellere og summer'!$A$58,IF(AX311="Panorama Turkeys",'Tellere og summer'!$A$68,IF(AX311="Team Fuglset",'Tellere og summer'!$A$78,IF(AX311="Istad Strikers",'Tellere og summer'!$A$88,IF(AX311="Ytre Bowlinglag",'Tellere og summer'!$A$98,"NA"))))))))))</f>
        <v>0</v>
      </c>
      <c r="AX319" s="8"/>
      <c r="AY319" s="19"/>
      <c r="AZ319" s="8"/>
      <c r="BA319" s="10">
        <f t="shared" si="188"/>
        <v>0</v>
      </c>
      <c r="BB319" s="27"/>
      <c r="BC319" s="47" t="str">
        <f>IF(BD311="Normo Slipestasjon",'Tellere og summer'!$A$8,IF(BD311="Glamox",'Tellere og summer'!$A$18,IF(BD311="Molde Kommune",'Tellere og summer'!$A$28,IF(BD311="Rørlegger 1",'Tellere og summer'!$A$38,IF(BD311="TietoEVRY",'Tellere og summer'!$A$48,IF(BD311="Danielsen å i",'Tellere og summer'!$A$58,IF(BD311="Panorama Turkeys",'Tellere og summer'!$A$68,IF(BD311="Team Fuglset",'Tellere og summer'!$A$78,IF(BD311="Istad Strikers",'Tellere og summer'!$A$88,IF(BD311="Ytre Bowlinglag",'Tellere og summer'!$A$98,"NA"))))))))))</f>
        <v>Stian Teistholmen</v>
      </c>
      <c r="BD319" s="8"/>
      <c r="BE319" s="19"/>
      <c r="BF319" s="8"/>
      <c r="BG319" s="10">
        <f t="shared" si="189"/>
        <v>0</v>
      </c>
    </row>
    <row r="320" spans="1:59">
      <c r="A320" s="47" t="str">
        <f>IF(B311="Normo Slipestasjon",'Tellere og summer'!$A$9,IF(B311="Glamox",'Tellere og summer'!$A$19,IF(B311="Molde Kommune",'Tellere og summer'!$A$29,IF(B311="Rørlegger 1",'Tellere og summer'!$A$39,IF(B311="TietoEVRY",'Tellere og summer'!$A$49,IF(B311="Danielsen å i",'Tellere og summer'!$A$59,IF(B311="Panorama Turkeys",'Tellere og summer'!$A$69,IF(B311="Team Fuglset",'Tellere og summer'!$A$79,IF(B311="Istad Strikers",'Tellere og summer'!$A$89,IF(B311="Ytre Bowlinglag",'Tellere og summer'!$A$99,"NA"))))))))))</f>
        <v>Cato Holen og Mats Larsen</v>
      </c>
      <c r="B320" s="8">
        <v>101</v>
      </c>
      <c r="C320" s="19">
        <v>150</v>
      </c>
      <c r="D320" s="384">
        <v>138</v>
      </c>
      <c r="E320" s="10">
        <f t="shared" si="180"/>
        <v>389</v>
      </c>
      <c r="F320" s="27"/>
      <c r="G320" s="47">
        <f>IF(H311="Normo Slipestasjon",'Tellere og summer'!$A$9,IF(H311="Glamox",'Tellere og summer'!$A$19,IF(H311="Molde Kommune",'Tellere og summer'!$A$29,IF(H311="Rørlegger 1",'Tellere og summer'!$A$39,IF(H311="TietoEVRY",'Tellere og summer'!$A$49,IF(H311="Danielsen å i",'Tellere og summer'!$A$59,IF(H311="Panorama Turkeys",'Tellere og summer'!$A$69,IF(H311="Team Fuglset",'Tellere og summer'!$A$79,IF(H311="Istad Strikers",'Tellere og summer'!$A$89,IF(H311="Ytre Bowlinglag",'Tellere og summer'!$A$99,"NA"))))))))))</f>
        <v>0</v>
      </c>
      <c r="H320" s="8"/>
      <c r="I320" s="19"/>
      <c r="J320" s="9"/>
      <c r="K320" s="8">
        <f t="shared" si="181"/>
        <v>0</v>
      </c>
      <c r="L320" s="40"/>
      <c r="M320" s="47" t="str">
        <f>IF(N311="Normo Slipestasjon",'Tellere og summer'!$A$9,IF(N311="Glamox",'Tellere og summer'!$A$19,IF(N311="Molde Kommune",'Tellere og summer'!$A$29,IF(N311="Rørlegger 1",'Tellere og summer'!$A$39,IF(N311="TietoEVRY",'Tellere og summer'!$A$49,IF(N311="Danielsen å i",'Tellere og summer'!$A$59,IF(N311="Panorama Turkeys",'Tellere og summer'!$A$69,IF(N311="Team Fuglset",'Tellere og summer'!$A$79,IF(N311="Istad Strikers",'Tellere og summer'!$A$89,IF(N311="Ytre Bowlinglag",'Tellere og summer'!$A$99,"NA"))))))))))</f>
        <v>Mohammed Abdalgoder</v>
      </c>
      <c r="N320" s="8"/>
      <c r="O320" s="19"/>
      <c r="P320" s="8"/>
      <c r="Q320" s="10">
        <f t="shared" si="182"/>
        <v>0</v>
      </c>
      <c r="R320" s="27"/>
      <c r="S320" s="47">
        <f>IF(T311="Normo Slipestasjon",'Tellere og summer'!$A$9,IF(T311="Glamox",'Tellere og summer'!$A$19,IF(T311="Molde Kommune",'Tellere og summer'!$A$29,IF(T311="Rørlegger 1",'Tellere og summer'!$A$39,IF(T311="TietoEVRY",'Tellere og summer'!$A$49,IF(T311="Danielsen å i",'Tellere og summer'!$A$59,IF(T311="Panorama Turkeys",'Tellere og summer'!$A$69,IF(T311="Team Fuglset",'Tellere og summer'!$A$79,IF(T311="Istad Strikers",'Tellere og summer'!$A$89,IF(T311="Ytre Bowlinglag",'Tellere og summer'!$A$99,"NA"))))))))))</f>
        <v>0</v>
      </c>
      <c r="T320" s="8"/>
      <c r="U320" s="19"/>
      <c r="V320" s="8"/>
      <c r="W320" s="10">
        <f t="shared" si="183"/>
        <v>0</v>
      </c>
      <c r="X320" s="40"/>
      <c r="Y320" s="47" t="str">
        <f>IF(Z311="Normo Slipestasjon",'Tellere og summer'!$A$9,IF(Z311="Glamox",'Tellere og summer'!$A$19,IF(Z311="Molde Kommune",'Tellere og summer'!$A$29,IF(Z311="Rørlegger 1",'Tellere og summer'!$A$39,IF(Z311="TietoEVRY",'Tellere og summer'!$A$49,IF(Z311="Danielsen å i",'Tellere og summer'!$A$59,IF(Z311="Panorama Turkeys",'Tellere og summer'!$A$69,IF(Z311="Team Fuglset",'Tellere og summer'!$A$79,IF(Z311="Istad Strikers",'Tellere og summer'!$A$89,IF(Z311="Ytre Bowlinglag",'Tellere og summer'!$A$99,"NA"))))))))))</f>
        <v>Simen K. Roaldsøy</v>
      </c>
      <c r="Z320" s="8"/>
      <c r="AA320" s="19"/>
      <c r="AB320" s="8"/>
      <c r="AC320" s="10">
        <f t="shared" si="184"/>
        <v>0</v>
      </c>
      <c r="AD320" s="27"/>
      <c r="AE320" s="47">
        <f>IF(AF311="Normo Slipestasjon",'Tellere og summer'!$A$9,IF(AF311="Glamox",'Tellere og summer'!$A$19,IF(AF311="Molde Kommune",'Tellere og summer'!$A$29,IF(AF311="Rørlegger 1",'Tellere og summer'!$A$39,IF(AF311="TietoEVRY",'Tellere og summer'!$A$49,IF(AF311="Danielsen å i",'Tellere og summer'!$A$59,IF(AF311="Panorama Turkeys",'Tellere og summer'!$A$69,IF(AF311="Team Fuglset",'Tellere og summer'!$A$79,IF(AF311="Istad Strikers",'Tellere og summer'!$A$89,IF(AF311="Ytre Bowlinglag",'Tellere og summer'!$A$99,"NA"))))))))))</f>
        <v>0</v>
      </c>
      <c r="AF320" s="8"/>
      <c r="AG320" s="19"/>
      <c r="AH320" s="8"/>
      <c r="AI320" s="10">
        <f t="shared" si="185"/>
        <v>0</v>
      </c>
      <c r="AJ320" s="40"/>
      <c r="AK320" s="47">
        <f>IF(AL311="Normo Slipestasjon",'Tellere og summer'!$A$9,IF(AL311="Glamox",'Tellere og summer'!$A$19,IF(AL311="Molde Kommune",'Tellere og summer'!$A$29,IF(AL311="Rørlegger 1",'Tellere og summer'!$A$39,IF(AL311="TietoEVRY",'Tellere og summer'!$A$49,IF(AL311="Danielsen å i",'Tellere og summer'!$A$59,IF(AL311="Panorama Turkeys",'Tellere og summer'!$A$69,IF(AL311="Team Fuglset",'Tellere og summer'!$A$79,IF(AL311="Istad Strikers",'Tellere og summer'!$A$89,IF(AL311="Ytre Bowlinglag",'Tellere og summer'!$A$99,"NA"))))))))))</f>
        <v>0</v>
      </c>
      <c r="AL320" s="8"/>
      <c r="AM320" s="19"/>
      <c r="AN320" s="8"/>
      <c r="AO320" s="10">
        <f t="shared" si="186"/>
        <v>0</v>
      </c>
      <c r="AP320" s="27"/>
      <c r="AQ320" s="47">
        <f>IF(AR311="Normo Slipestasjon",'Tellere og summer'!$A$9,IF(AR311="Glamox",'Tellere og summer'!$A$19,IF(AR311="Molde Kommune",'Tellere og summer'!$A$29,IF(AR311="Rørlegger 1",'Tellere og summer'!$A$39,IF(AR311="TietoEVRY",'Tellere og summer'!$A$49,IF(AR311="Danielsen å i",'Tellere og summer'!$A$59,IF(AR311="Panorama Turkeys",'Tellere og summer'!$A$69,IF(AR311="Team Fuglset",'Tellere og summer'!$A$79,IF(AR311="Istad Strikers",'Tellere og summer'!$A$89,IF(AR311="Ytre Bowlinglag",'Tellere og summer'!$A$99,"NA"))))))))))</f>
        <v>0</v>
      </c>
      <c r="AR320" s="8"/>
      <c r="AS320" s="19"/>
      <c r="AT320" s="8"/>
      <c r="AU320" s="10">
        <f t="shared" si="187"/>
        <v>0</v>
      </c>
      <c r="AV320" s="40"/>
      <c r="AW320" s="47">
        <f>IF(AX311="Normo Slipestasjon",'Tellere og summer'!$A$9,IF(AX311="Glamox",'Tellere og summer'!$A$19,IF(AX311="Molde Kommune",'Tellere og summer'!$A$29,IF(AX311="Rørlegger 1",'Tellere og summer'!$A$39,IF(AX311="TietoEVRY",'Tellere og summer'!$A$49,IF(AX311="Danielsen å i",'Tellere og summer'!$A$59,IF(AX311="Panorama Turkeys",'Tellere og summer'!$A$69,IF(AX311="Team Fuglset",'Tellere og summer'!$A$79,IF(AX311="Istad Strikers",'Tellere og summer'!$A$89,IF(AX311="Ytre Bowlinglag",'Tellere og summer'!$A$99,"NA"))))))))))</f>
        <v>0</v>
      </c>
      <c r="AX320" s="8"/>
      <c r="AY320" s="19"/>
      <c r="AZ320" s="8"/>
      <c r="BA320" s="10">
        <f t="shared" si="188"/>
        <v>0</v>
      </c>
      <c r="BB320" s="27"/>
      <c r="BC320" s="47" t="str">
        <f>IF(BD311="Normo Slipestasjon",'Tellere og summer'!$A$9,IF(BD311="Glamox",'Tellere og summer'!$A$19,IF(BD311="Molde Kommune",'Tellere og summer'!$A$29,IF(BD311="Rørlegger 1",'Tellere og summer'!$A$39,IF(BD311="TietoEVRY",'Tellere og summer'!$A$49,IF(BD311="Danielsen å i",'Tellere og summer'!$A$59,IF(BD311="Panorama Turkeys",'Tellere og summer'!$A$69,IF(BD311="Team Fuglset",'Tellere og summer'!$A$79,IF(BD311="Istad Strikers",'Tellere og summer'!$A$89,IF(BD311="Ytre Bowlinglag",'Tellere og summer'!$A$99,"NA"))))))))))</f>
        <v>For mange spillere</v>
      </c>
      <c r="BD320" s="8">
        <v>108</v>
      </c>
      <c r="BE320" s="19">
        <v>92</v>
      </c>
      <c r="BF320" s="8">
        <v>90</v>
      </c>
      <c r="BG320" s="10">
        <f t="shared" si="189"/>
        <v>290</v>
      </c>
    </row>
    <row r="321" spans="1:59" ht="22" thickBot="1">
      <c r="A321" s="23" t="s">
        <v>9</v>
      </c>
      <c r="B321" s="11">
        <f>HCP!$U$18</f>
        <v>117</v>
      </c>
      <c r="C321" s="11">
        <f>HCP!$U$18</f>
        <v>117</v>
      </c>
      <c r="D321" s="11">
        <f>HCP!$U$18</f>
        <v>117</v>
      </c>
      <c r="E321" s="13">
        <f t="shared" si="180"/>
        <v>351</v>
      </c>
      <c r="F321" s="27"/>
      <c r="G321" s="23" t="s">
        <v>9</v>
      </c>
      <c r="H321" s="11">
        <f>HCP!$U$2</f>
        <v>114</v>
      </c>
      <c r="I321" s="11">
        <f>HCP!$U$2</f>
        <v>114</v>
      </c>
      <c r="J321" s="11">
        <f>HCP!$U$2</f>
        <v>114</v>
      </c>
      <c r="K321" s="13">
        <f t="shared" ref="K321" si="190">SUM(H321:J321)</f>
        <v>342</v>
      </c>
      <c r="L321" s="40"/>
      <c r="M321" s="23" t="s">
        <v>9</v>
      </c>
      <c r="N321" s="11">
        <f>HCP!$U$10</f>
        <v>96</v>
      </c>
      <c r="O321" s="11">
        <f>HCP!$U$10</f>
        <v>96</v>
      </c>
      <c r="P321" s="11">
        <f>HCP!$U$10</f>
        <v>96</v>
      </c>
      <c r="Q321" s="13">
        <f t="shared" si="182"/>
        <v>288</v>
      </c>
      <c r="R321" s="27"/>
      <c r="S321" s="23" t="s">
        <v>9</v>
      </c>
      <c r="T321" s="11">
        <f>HCP!$U$4</f>
        <v>18</v>
      </c>
      <c r="U321" s="11">
        <f>HCP!$U$4</f>
        <v>18</v>
      </c>
      <c r="V321" s="11">
        <f>HCP!$U$4</f>
        <v>18</v>
      </c>
      <c r="W321" s="13">
        <f t="shared" si="183"/>
        <v>54</v>
      </c>
      <c r="X321" s="40"/>
      <c r="Y321" s="23" t="s">
        <v>9</v>
      </c>
      <c r="Z321" s="11">
        <f>HCP!$U$14</f>
        <v>57</v>
      </c>
      <c r="AA321" s="11">
        <f>HCP!$U$14</f>
        <v>57</v>
      </c>
      <c r="AB321" s="11">
        <f>HCP!$U$14</f>
        <v>57</v>
      </c>
      <c r="AC321" s="13">
        <f t="shared" si="184"/>
        <v>171</v>
      </c>
      <c r="AD321" s="27"/>
      <c r="AE321" s="23" t="s">
        <v>9</v>
      </c>
      <c r="AF321" s="11">
        <f>HCP!$U$6</f>
        <v>78</v>
      </c>
      <c r="AG321" s="11">
        <f>HCP!$U$6</f>
        <v>78</v>
      </c>
      <c r="AH321" s="11">
        <f>HCP!$U$6</f>
        <v>78</v>
      </c>
      <c r="AI321" s="13">
        <f t="shared" si="185"/>
        <v>234</v>
      </c>
      <c r="AJ321" s="40"/>
      <c r="AK321" s="23" t="s">
        <v>9</v>
      </c>
      <c r="AL321" s="11">
        <f>HCP!$U$16</f>
        <v>54</v>
      </c>
      <c r="AM321" s="11">
        <f>HCP!$U$16</f>
        <v>54</v>
      </c>
      <c r="AN321" s="11">
        <f>HCP!$U$16</f>
        <v>54</v>
      </c>
      <c r="AO321" s="13">
        <f t="shared" si="186"/>
        <v>162</v>
      </c>
      <c r="AP321" s="27"/>
      <c r="AQ321" s="23" t="s">
        <v>9</v>
      </c>
      <c r="AR321" s="11">
        <f>HCP!$U$12</f>
        <v>0</v>
      </c>
      <c r="AS321" s="11">
        <f>HCP!$U$12</f>
        <v>0</v>
      </c>
      <c r="AT321" s="11">
        <f>HCP!$U$12</f>
        <v>0</v>
      </c>
      <c r="AU321" s="13">
        <f t="shared" si="187"/>
        <v>0</v>
      </c>
      <c r="AV321" s="40"/>
      <c r="AW321" s="23" t="s">
        <v>9</v>
      </c>
      <c r="AX321" s="11">
        <f>HCP!$U$20</f>
        <v>51</v>
      </c>
      <c r="AY321" s="11">
        <f>HCP!$U$20</f>
        <v>51</v>
      </c>
      <c r="AZ321" s="11">
        <f>HCP!$U$20</f>
        <v>51</v>
      </c>
      <c r="BA321" s="13">
        <f t="shared" si="188"/>
        <v>153</v>
      </c>
      <c r="BB321" s="27"/>
      <c r="BC321" s="23" t="s">
        <v>9</v>
      </c>
      <c r="BD321" s="11"/>
      <c r="BE321" s="20"/>
      <c r="BF321" s="11"/>
      <c r="BG321" s="13">
        <f t="shared" si="189"/>
        <v>0</v>
      </c>
    </row>
    <row r="322" spans="1:59" ht="16" thickBot="1">
      <c r="A322" s="45" t="s">
        <v>7</v>
      </c>
      <c r="B322" s="14">
        <f>SUM(B314:B321)</f>
        <v>510</v>
      </c>
      <c r="C322" s="14">
        <f>SUM(C314:C321)</f>
        <v>513</v>
      </c>
      <c r="D322" s="14">
        <f>SUM(D314:D321)</f>
        <v>483</v>
      </c>
      <c r="E322" s="14">
        <f>SUM(B322:D322)</f>
        <v>1506</v>
      </c>
      <c r="F322" s="27"/>
      <c r="G322" s="27"/>
      <c r="H322" s="14">
        <f>SUM(H314:H321)</f>
        <v>523</v>
      </c>
      <c r="I322" s="14">
        <f>SUM(I314:I321)</f>
        <v>542</v>
      </c>
      <c r="J322" s="14">
        <f>SUM(J314:J321)</f>
        <v>467</v>
      </c>
      <c r="K322" s="14">
        <f>SUM(H322:J322)</f>
        <v>1532</v>
      </c>
      <c r="L322" s="40"/>
      <c r="M322" s="36"/>
      <c r="N322" s="14">
        <f>SUM(N314:N321)</f>
        <v>96</v>
      </c>
      <c r="O322" s="14">
        <f>SUM(O314:O321)</f>
        <v>96</v>
      </c>
      <c r="P322" s="14">
        <f>SUM(P314:P321)</f>
        <v>96</v>
      </c>
      <c r="Q322" s="14">
        <f>SUM(N322:P322)</f>
        <v>288</v>
      </c>
      <c r="R322" s="27"/>
      <c r="S322" s="27"/>
      <c r="T322" s="14">
        <f>SUM(T314:T321)</f>
        <v>18</v>
      </c>
      <c r="U322" s="14">
        <f>SUM(U314:U321)</f>
        <v>18</v>
      </c>
      <c r="V322" s="14">
        <f>SUM(V314:V321)</f>
        <v>18</v>
      </c>
      <c r="W322" s="14">
        <f>SUM(T322:V322)</f>
        <v>54</v>
      </c>
      <c r="X322" s="40"/>
      <c r="Y322" s="36"/>
      <c r="Z322" s="14">
        <f>SUM(Z314:Z321)</f>
        <v>537</v>
      </c>
      <c r="AA322" s="14">
        <f>SUM(AA314:AA321)</f>
        <v>597</v>
      </c>
      <c r="AB322" s="14">
        <f>SUM(AB314:AB321)</f>
        <v>621</v>
      </c>
      <c r="AC322" s="14">
        <f>SUM(Z322:AB322)</f>
        <v>1755</v>
      </c>
      <c r="AD322" s="27"/>
      <c r="AE322" s="27"/>
      <c r="AF322" s="14">
        <f>SUM(AF314:AF321)</f>
        <v>522</v>
      </c>
      <c r="AG322" s="14">
        <f>SUM(AG314:AG321)</f>
        <v>509</v>
      </c>
      <c r="AH322" s="14">
        <f>SUM(AH314:AH321)</f>
        <v>501</v>
      </c>
      <c r="AI322" s="14">
        <f>SUM(AF322:AH322)</f>
        <v>1532</v>
      </c>
      <c r="AJ322" s="40"/>
      <c r="AK322" s="36"/>
      <c r="AL322" s="14">
        <f>SUM(AL314:AL321)</f>
        <v>506</v>
      </c>
      <c r="AM322" s="14">
        <f>SUM(AM314:AM321)</f>
        <v>523</v>
      </c>
      <c r="AN322" s="14">
        <f>SUM(AN314:AN321)</f>
        <v>536</v>
      </c>
      <c r="AO322" s="14">
        <f>SUM(AL322:AN322)</f>
        <v>1565</v>
      </c>
      <c r="AP322" s="27"/>
      <c r="AQ322" s="27"/>
      <c r="AR322" s="14">
        <f>SUM(AR314:AR321)</f>
        <v>536</v>
      </c>
      <c r="AS322" s="14">
        <f>SUM(AS314:AS321)</f>
        <v>511</v>
      </c>
      <c r="AT322" s="14">
        <f>SUM(AT314:AT321)</f>
        <v>544</v>
      </c>
      <c r="AU322" s="14">
        <f>SUM(AR322:AT322)</f>
        <v>1591</v>
      </c>
      <c r="AV322" s="40"/>
      <c r="AW322" s="36"/>
      <c r="AX322" s="14">
        <f>SUM(AX314:AX321)</f>
        <v>609</v>
      </c>
      <c r="AY322" s="14">
        <f>SUM(AY314:AY321)</f>
        <v>565</v>
      </c>
      <c r="AZ322" s="14">
        <f>SUM(AZ314:AZ321)</f>
        <v>471</v>
      </c>
      <c r="BA322" s="14">
        <f>SUM(AX322:AZ322)</f>
        <v>1645</v>
      </c>
      <c r="BB322" s="27"/>
      <c r="BC322" s="27"/>
      <c r="BD322" s="14">
        <f>SUM(BD314:BD321)</f>
        <v>403</v>
      </c>
      <c r="BE322" s="14">
        <f>SUM(BE314:BE321)</f>
        <v>468</v>
      </c>
      <c r="BF322" s="14">
        <f>SUM(BF314:BF321)</f>
        <v>366</v>
      </c>
      <c r="BG322" s="14">
        <f>SUM(BD322:BF322)</f>
        <v>1237</v>
      </c>
    </row>
    <row r="323" spans="1:59" s="25" customFormat="1" ht="16" thickBot="1">
      <c r="A323" s="45" t="s">
        <v>77</v>
      </c>
      <c r="B323" s="214">
        <f>IF(E322-E321=0,"0",IF(B322&gt;H322,1,IF(B322=H322,"0,5",0)))</f>
        <v>0</v>
      </c>
      <c r="C323" s="214">
        <f>IF(E322-E321=0,"0",IF(C322&gt;I322,1,IF(C322=I322,"0,5",0)))</f>
        <v>0</v>
      </c>
      <c r="D323" s="214">
        <f>IF(E322-E321=0,"0",IF(D322&gt;J322,1,IF(D322=J322,"0,5",0)))</f>
        <v>1</v>
      </c>
      <c r="E323" s="214">
        <f>IF(E322-E321=0,"0",IF(E322&gt;K322,1,IF(E322=K322,"0,5",0)))</f>
        <v>0</v>
      </c>
      <c r="F323" s="27"/>
      <c r="G323" s="27"/>
      <c r="H323" s="214">
        <f>IF(K322-K321=0,"0",IF(H322&gt;B322,1,IF(H322=B322,"0,5",0)))</f>
        <v>1</v>
      </c>
      <c r="I323" s="214">
        <f>IF(K322-K321=0,"0",IF(I322&gt;C322,1,IF(I322=C322,"0,5",0)))</f>
        <v>1</v>
      </c>
      <c r="J323" s="214">
        <f>IF(K322-K321=0,"0",IF(J322&gt;D322,1,IF(J322=D322,"0,5",0)))</f>
        <v>0</v>
      </c>
      <c r="K323" s="214">
        <f>IF(K322-K321=0,"0",IF(K322&gt;E322,1,IF(K322=E322,"0,5",0)))</f>
        <v>1</v>
      </c>
      <c r="L323" s="40"/>
      <c r="M323" s="36"/>
      <c r="N323" s="214" t="str">
        <f>IF(Q322-Q321=0,"0",IF(N322&gt;T322,1,IF(N322=T322,"0,5",0)))</f>
        <v>0</v>
      </c>
      <c r="O323" s="214" t="str">
        <f>IF(Q322-Q321=0,"0",IF(O322&gt;U322,1,IF(O322=U322,"0,5",0)))</f>
        <v>0</v>
      </c>
      <c r="P323" s="214" t="str">
        <f>IF(Q322-Q321=0,"0",IF(P322&gt;V322,1,IF(P322=V322,"0,5",0)))</f>
        <v>0</v>
      </c>
      <c r="Q323" s="214" t="str">
        <f>IF(Q322-Q321=0,"0",IF(Q322&gt;W322,1,IF(Q322=W322,"0,5",0)))</f>
        <v>0</v>
      </c>
      <c r="R323" s="27"/>
      <c r="S323" s="27"/>
      <c r="T323" s="214" t="str">
        <f>IF(W322-W321=0,"0",IF(T322&gt;N322,1,IF(T322=N322,"0,5",0)))</f>
        <v>0</v>
      </c>
      <c r="U323" s="214" t="str">
        <f>IF(W322-W321=0,"0",IF(U322&gt;O322,1,IF(U322=O322,"0,5",0)))</f>
        <v>0</v>
      </c>
      <c r="V323" s="214" t="str">
        <f>IF(W322-W321=0,"0",IF(V322&gt;P322,1,IF(V322=P322,"0,5",0)))</f>
        <v>0</v>
      </c>
      <c r="W323" s="214" t="str">
        <f>IF(W322-W321=0,"0",IF(W322&gt;Q322,1,IF(W322=Q322,"0,5",0)))</f>
        <v>0</v>
      </c>
      <c r="X323" s="40"/>
      <c r="Y323" s="36"/>
      <c r="Z323" s="214">
        <f>IF(AC322-AC321=0,"0",IF(Z322&gt;AF322,1,IF(Z322=AF322,"0,5",0)))</f>
        <v>1</v>
      </c>
      <c r="AA323" s="214">
        <f>IF(AC322-AC321=0,"0",IF(AA322&gt;AG322,1,IF(AA322=AG322,"0,5",0)))</f>
        <v>1</v>
      </c>
      <c r="AB323" s="214">
        <f>IF(AC322-AC321=0,"0",IF(AB322&gt;AH322,1,IF(AB322=AH322,"0,5",0)))</f>
        <v>1</v>
      </c>
      <c r="AC323" s="214">
        <f>IF(AC322-AC321=0,"0",IF(AC322&gt;AI322,1,IF(AC322=AI322,"0,5",0)))</f>
        <v>1</v>
      </c>
      <c r="AD323" s="27"/>
      <c r="AE323" s="27"/>
      <c r="AF323" s="214">
        <f>IF(AI322-AI321=0,"0",IF(AF322&gt;Z322,1,IF(AF322=Z322,"0,5",0)))</f>
        <v>0</v>
      </c>
      <c r="AG323" s="214">
        <f>IF(AI322-AI321=0,"0",IF(AG322&gt;AA322,1,IF(AG322=AA322,"0,5",0)))</f>
        <v>0</v>
      </c>
      <c r="AH323" s="214">
        <f>IF(AI322-AI321=0,"0",IF(AH322&gt;AB322,1,IF(AH322=AB322,"0,5",0)))</f>
        <v>0</v>
      </c>
      <c r="AI323" s="214">
        <f>IF(AI322-AI321=0,"0",IF(AI322&gt;AC322,1,IF(AI322=AC322,"0,5",0)))</f>
        <v>0</v>
      </c>
      <c r="AJ323" s="40"/>
      <c r="AK323" s="36"/>
      <c r="AL323" s="214">
        <f>IF(AO322-AO321=0,"0",IF(AL322&gt;AR322,1,IF(AL322=AR322,"0,5",0)))</f>
        <v>0</v>
      </c>
      <c r="AM323" s="214">
        <f>IF(AO322-AO321=0,"0",IF(AM322&gt;AS322,1,IF(AM322=AS322,"0,5",0)))</f>
        <v>1</v>
      </c>
      <c r="AN323" s="214">
        <f>IF(AO322-AO321=0,"0",IF(AN322&gt;AT322,1,IF(AN322=AT322,"0,5",0)))</f>
        <v>0</v>
      </c>
      <c r="AO323" s="214">
        <f>IF(AO322-AO321=0,"0",IF(AO322&gt;AU322,1,IF(AO322=AU322,"0,5",0)))</f>
        <v>0</v>
      </c>
      <c r="AP323" s="27"/>
      <c r="AQ323" s="27"/>
      <c r="AR323" s="214">
        <f>IF(AU322-AU321=0,"0",IF(AR322&gt;AL322,1,IF(AR322=AL322,"0,5",0)))</f>
        <v>1</v>
      </c>
      <c r="AS323" s="214">
        <f>IF(AU322-AU321=0,"0",IF(AS322&gt;AM322,1,IF(AS322=AM322,"0,5",0)))</f>
        <v>0</v>
      </c>
      <c r="AT323" s="214">
        <f>IF(AU322-AU321=0,"0",IF(AT322&gt;AN322,1,IF(AT322=AN322,"0,5",0)))</f>
        <v>1</v>
      </c>
      <c r="AU323" s="214">
        <f>IF(AU322-AU321=0,"0",IF(AU322&gt;AO322,1,IF(AU322=AO322,"0,5",0)))</f>
        <v>1</v>
      </c>
      <c r="AV323" s="40"/>
      <c r="AW323" s="36"/>
      <c r="AX323" s="214">
        <f>IF(BA322-BA321=0,"0",IF(AX322&gt;BD322,1,IF(AX322=BD322,"0,5",0)))</f>
        <v>1</v>
      </c>
      <c r="AY323" s="214">
        <f>IF(BA322-BA321=0,"0",IF(AY322&gt;BE322,1,IF(AY322=BE322,"0,5",0)))</f>
        <v>1</v>
      </c>
      <c r="AZ323" s="214">
        <f>IF(BA322-BA321=0,"0",IF(AZ322&gt;BF322,1,IF(AZ322=BF322,"0,5",0)))</f>
        <v>1</v>
      </c>
      <c r="BA323" s="214">
        <f>IF(BA322-BA321=0,"0",IF(BA322&gt;BG322,1,IF(BA322=BG322,"0,5",0)))</f>
        <v>1</v>
      </c>
      <c r="BB323" s="27"/>
      <c r="BC323" s="27"/>
      <c r="BD323" s="214">
        <f>IF(BG322-BG321=0,"0",IF(BD322&gt;AX322,1,IF(BD322=AX322,"0,5",0)))</f>
        <v>0</v>
      </c>
      <c r="BE323" s="214">
        <f>IF(BG322-BG321=0,"0",IF(BE322&gt;AY322,1,IF(BE322=AY322,"0,5",0)))</f>
        <v>0</v>
      </c>
      <c r="BF323" s="214">
        <f>IF(BG322-BG321=0,"0",IF(BF322&gt;AZ322,1,IF(BF322=AZ322,"0,5",0)))</f>
        <v>0</v>
      </c>
      <c r="BG323" s="214">
        <f>IF(BG322-BG321=0,"0",IF(BG322&gt;BA322,1,IF(BG322=BA322,"0,5",0)))</f>
        <v>0</v>
      </c>
    </row>
    <row r="324" spans="1:59" s="25" customFormat="1" ht="21" thickBot="1">
      <c r="A324" s="15"/>
      <c r="B324" s="37"/>
      <c r="C324" s="37"/>
      <c r="D324" s="16" t="s">
        <v>10</v>
      </c>
      <c r="E324" s="46">
        <f>B323+C323+D323+E323</f>
        <v>1</v>
      </c>
      <c r="F324" s="37"/>
      <c r="G324" s="37"/>
      <c r="H324" s="37"/>
      <c r="I324" s="37"/>
      <c r="J324" s="16" t="s">
        <v>10</v>
      </c>
      <c r="K324" s="46">
        <f>H323+I323+J323+K323</f>
        <v>3</v>
      </c>
      <c r="L324" s="41"/>
      <c r="M324" s="15"/>
      <c r="N324" s="37"/>
      <c r="O324" s="37"/>
      <c r="P324" s="16" t="s">
        <v>10</v>
      </c>
      <c r="Q324" s="46">
        <f>N323+O323+P323+Q323</f>
        <v>0</v>
      </c>
      <c r="R324" s="37"/>
      <c r="S324" s="37"/>
      <c r="T324" s="37"/>
      <c r="U324" s="37"/>
      <c r="V324" s="16" t="s">
        <v>10</v>
      </c>
      <c r="W324" s="46">
        <f>T323+U323+V323+W323</f>
        <v>0</v>
      </c>
      <c r="X324" s="41"/>
      <c r="Y324" s="15"/>
      <c r="Z324" s="37"/>
      <c r="AA324" s="37"/>
      <c r="AB324" s="16" t="s">
        <v>10</v>
      </c>
      <c r="AC324" s="46">
        <f>Z323+AA323+AB323+AC323</f>
        <v>4</v>
      </c>
      <c r="AD324" s="37"/>
      <c r="AE324" s="37"/>
      <c r="AF324" s="37"/>
      <c r="AG324" s="37"/>
      <c r="AH324" s="16" t="s">
        <v>10</v>
      </c>
      <c r="AI324" s="46">
        <f>AF323+AG323+AH323+AI323</f>
        <v>0</v>
      </c>
      <c r="AJ324" s="41"/>
      <c r="AK324" s="15"/>
      <c r="AL324" s="37"/>
      <c r="AM324" s="37"/>
      <c r="AN324" s="16" t="s">
        <v>10</v>
      </c>
      <c r="AO324" s="46">
        <f>AL323+AM323+AN323+AO323</f>
        <v>1</v>
      </c>
      <c r="AP324" s="37"/>
      <c r="AQ324" s="37"/>
      <c r="AR324" s="37"/>
      <c r="AS324" s="37"/>
      <c r="AT324" s="16" t="s">
        <v>10</v>
      </c>
      <c r="AU324" s="46">
        <f>SUM(AR323:AU323)</f>
        <v>3</v>
      </c>
      <c r="AV324" s="41"/>
      <c r="AW324" s="15"/>
      <c r="AX324" s="37"/>
      <c r="AY324" s="37"/>
      <c r="AZ324" s="16" t="s">
        <v>10</v>
      </c>
      <c r="BA324" s="46">
        <f>AX323+AY323+AZ323+BA323</f>
        <v>4</v>
      </c>
      <c r="BB324" s="37"/>
      <c r="BC324" s="37"/>
      <c r="BD324" s="37"/>
      <c r="BE324" s="37"/>
      <c r="BF324" s="16" t="s">
        <v>10</v>
      </c>
      <c r="BG324" s="46">
        <f>BD323+BE323+BF323+BG323</f>
        <v>0</v>
      </c>
    </row>
    <row r="325" spans="1:59" s="25" customFormat="1" ht="16" thickBot="1">
      <c r="D325" s="44" t="s">
        <v>268</v>
      </c>
      <c r="E325" s="44" t="str">
        <f>IF(E322-E321=0,"IS",IF(E324&gt;K324,"S",IF(E324&lt;K324,"T",IF(E324=K324,"U","0"))))</f>
        <v>T</v>
      </c>
      <c r="J325" s="44" t="s">
        <v>268</v>
      </c>
      <c r="K325" s="44" t="str">
        <f>IF(K322-K321=0,"IS",IF(K324&gt;E324,"S",IF(K324&lt;E324,"T",IF(K324=E324,"U","0"))))</f>
        <v>S</v>
      </c>
      <c r="P325" s="44" t="s">
        <v>268</v>
      </c>
      <c r="Q325" s="44" t="str">
        <f>IF(Q322-Q321=0,"IS",IF(Q324&gt;W324,"S",IF(Q324&lt;W324,"T",IF(Q324=W324,"U","0"))))</f>
        <v>IS</v>
      </c>
      <c r="V325" s="44" t="s">
        <v>268</v>
      </c>
      <c r="W325" s="44" t="str">
        <f>IF(W322-W321=0,"IS",IF(W324&gt;Q324,"S",IF(W324&lt;Q324,"T",IF(W324=Q324,"U","0"))))</f>
        <v>IS</v>
      </c>
      <c r="AB325" s="44" t="s">
        <v>268</v>
      </c>
      <c r="AC325" s="44" t="str">
        <f>IF(AC322-AC321=0,"IS",IF(AC324&gt;AI324,"S",IF(AC324&lt;AI324,"T",IF(AC324=AI324,"U","0"))))</f>
        <v>S</v>
      </c>
      <c r="AH325" s="44" t="s">
        <v>268</v>
      </c>
      <c r="AI325" s="44" t="str">
        <f>IF(AI322-AI321=0,"IS",IF(AI324&gt;AC324,"S",IF(AI324&lt;AC324,"T",IF(AI324=AC324,"U","0"))))</f>
        <v>T</v>
      </c>
      <c r="AN325" s="44" t="s">
        <v>268</v>
      </c>
      <c r="AO325" s="44" t="str">
        <f>IF(AO322-AO321=0,"IS",IF(AO324&gt;AU324,"S",IF(AO324&lt;AU324,"T",IF(AO324=AU324,"U","0"))))</f>
        <v>T</v>
      </c>
      <c r="AT325" s="44" t="s">
        <v>268</v>
      </c>
      <c r="AU325" s="44" t="str">
        <f>IF(AU322-AU321=0,"IS",IF(AU324&gt;AO324,"S",IF(AU324&lt;AO324,"T",IF(AU324=AO324,"U","0"))))</f>
        <v>S</v>
      </c>
      <c r="AZ325" s="44" t="s">
        <v>268</v>
      </c>
      <c r="BA325" s="44" t="str">
        <f>IF(BA322-BA321=0,"IS",IF(BA324&gt;BG324,"S",IF(BA324&lt;BG324,"T",IF(BA324=BG324,"U","0"))))</f>
        <v>S</v>
      </c>
      <c r="BF325" s="44" t="s">
        <v>268</v>
      </c>
      <c r="BG325" s="44" t="str">
        <f>IF(BG322-BG321=0,"IS",IF(BG324&gt;BA324,"S",IF(BG324&lt;BA324,"T",IF(BG324=BA324,"U","0"))))</f>
        <v>T</v>
      </c>
    </row>
  </sheetData>
  <mergeCells count="180">
    <mergeCell ref="AF311:AG311"/>
    <mergeCell ref="AL311:AM311"/>
    <mergeCell ref="AR311:AS311"/>
    <mergeCell ref="AX311:AY311"/>
    <mergeCell ref="BD311:BE311"/>
    <mergeCell ref="B311:C311"/>
    <mergeCell ref="H311:I311"/>
    <mergeCell ref="N311:O311"/>
    <mergeCell ref="T311:U311"/>
    <mergeCell ref="Z311:AA311"/>
    <mergeCell ref="AF293:AG293"/>
    <mergeCell ref="AL293:AM293"/>
    <mergeCell ref="AR293:AS293"/>
    <mergeCell ref="AX293:AY293"/>
    <mergeCell ref="BD293:BE293"/>
    <mergeCell ref="B293:C293"/>
    <mergeCell ref="H293:I293"/>
    <mergeCell ref="N293:O293"/>
    <mergeCell ref="T293:U293"/>
    <mergeCell ref="Z293:AA293"/>
    <mergeCell ref="AF275:AG275"/>
    <mergeCell ref="AL275:AM275"/>
    <mergeCell ref="AR275:AS275"/>
    <mergeCell ref="AX275:AY275"/>
    <mergeCell ref="BD275:BE275"/>
    <mergeCell ref="B275:C275"/>
    <mergeCell ref="H275:I275"/>
    <mergeCell ref="N275:O275"/>
    <mergeCell ref="T275:U275"/>
    <mergeCell ref="Z275:AA275"/>
    <mergeCell ref="AF257:AG257"/>
    <mergeCell ref="AL257:AM257"/>
    <mergeCell ref="AR257:AS257"/>
    <mergeCell ref="AX257:AY257"/>
    <mergeCell ref="BD257:BE257"/>
    <mergeCell ref="B257:C257"/>
    <mergeCell ref="H257:I257"/>
    <mergeCell ref="N257:O257"/>
    <mergeCell ref="T257:U257"/>
    <mergeCell ref="Z257:AA257"/>
    <mergeCell ref="AF239:AG239"/>
    <mergeCell ref="AL239:AM239"/>
    <mergeCell ref="AR239:AS239"/>
    <mergeCell ref="AX239:AY239"/>
    <mergeCell ref="BD239:BE239"/>
    <mergeCell ref="B239:C239"/>
    <mergeCell ref="H239:I239"/>
    <mergeCell ref="N239:O239"/>
    <mergeCell ref="T239:U239"/>
    <mergeCell ref="Z239:AA239"/>
    <mergeCell ref="AF221:AG221"/>
    <mergeCell ref="AL221:AM221"/>
    <mergeCell ref="AR221:AS221"/>
    <mergeCell ref="AX221:AY221"/>
    <mergeCell ref="BD221:BE221"/>
    <mergeCell ref="B221:C221"/>
    <mergeCell ref="H221:I221"/>
    <mergeCell ref="N221:O221"/>
    <mergeCell ref="T221:U221"/>
    <mergeCell ref="Z221:AA221"/>
    <mergeCell ref="AF203:AG203"/>
    <mergeCell ref="AL203:AM203"/>
    <mergeCell ref="AR203:AS203"/>
    <mergeCell ref="AX203:AY203"/>
    <mergeCell ref="BD203:BE203"/>
    <mergeCell ref="B203:C203"/>
    <mergeCell ref="H203:I203"/>
    <mergeCell ref="N203:O203"/>
    <mergeCell ref="T203:U203"/>
    <mergeCell ref="Z203:AA203"/>
    <mergeCell ref="AF185:AG185"/>
    <mergeCell ref="AL185:AM185"/>
    <mergeCell ref="AR185:AS185"/>
    <mergeCell ref="AX185:AY185"/>
    <mergeCell ref="BD185:BE185"/>
    <mergeCell ref="B185:C185"/>
    <mergeCell ref="H185:I185"/>
    <mergeCell ref="N185:O185"/>
    <mergeCell ref="T185:U185"/>
    <mergeCell ref="Z185:AA185"/>
    <mergeCell ref="AF167:AG167"/>
    <mergeCell ref="AL167:AM167"/>
    <mergeCell ref="AR167:AS167"/>
    <mergeCell ref="AX167:AY167"/>
    <mergeCell ref="BD167:BE167"/>
    <mergeCell ref="B167:C167"/>
    <mergeCell ref="H167:I167"/>
    <mergeCell ref="N167:O167"/>
    <mergeCell ref="T167:U167"/>
    <mergeCell ref="Z167:AA167"/>
    <mergeCell ref="AF149:AG149"/>
    <mergeCell ref="AL149:AM149"/>
    <mergeCell ref="AR149:AS149"/>
    <mergeCell ref="AX149:AY149"/>
    <mergeCell ref="BD149:BE149"/>
    <mergeCell ref="B149:C149"/>
    <mergeCell ref="H149:I149"/>
    <mergeCell ref="N149:O149"/>
    <mergeCell ref="T149:U149"/>
    <mergeCell ref="Z149:AA149"/>
    <mergeCell ref="AF131:AG131"/>
    <mergeCell ref="AL131:AM131"/>
    <mergeCell ref="AR131:AS131"/>
    <mergeCell ref="AX131:AY131"/>
    <mergeCell ref="BD131:BE131"/>
    <mergeCell ref="B131:C131"/>
    <mergeCell ref="H131:I131"/>
    <mergeCell ref="N131:O131"/>
    <mergeCell ref="T131:U131"/>
    <mergeCell ref="Z131:AA131"/>
    <mergeCell ref="AF113:AG113"/>
    <mergeCell ref="AL113:AM113"/>
    <mergeCell ref="AR113:AS113"/>
    <mergeCell ref="AX113:AY113"/>
    <mergeCell ref="BD113:BE113"/>
    <mergeCell ref="B113:C113"/>
    <mergeCell ref="H113:I113"/>
    <mergeCell ref="N113:O113"/>
    <mergeCell ref="T113:U113"/>
    <mergeCell ref="Z113:AA113"/>
    <mergeCell ref="AF95:AG95"/>
    <mergeCell ref="AL95:AM95"/>
    <mergeCell ref="AR95:AS95"/>
    <mergeCell ref="AX95:AY95"/>
    <mergeCell ref="BD95:BE95"/>
    <mergeCell ref="B95:C95"/>
    <mergeCell ref="H95:I95"/>
    <mergeCell ref="N95:O95"/>
    <mergeCell ref="T95:U95"/>
    <mergeCell ref="Z95:AA95"/>
    <mergeCell ref="AF77:AG77"/>
    <mergeCell ref="AL77:AM77"/>
    <mergeCell ref="AR77:AS77"/>
    <mergeCell ref="AX77:AY77"/>
    <mergeCell ref="BD77:BE77"/>
    <mergeCell ref="B77:C77"/>
    <mergeCell ref="H77:I77"/>
    <mergeCell ref="N77:O77"/>
    <mergeCell ref="T77:U77"/>
    <mergeCell ref="Z77:AA77"/>
    <mergeCell ref="AF59:AG59"/>
    <mergeCell ref="AL59:AM59"/>
    <mergeCell ref="AR59:AS59"/>
    <mergeCell ref="AX59:AY59"/>
    <mergeCell ref="BD59:BE59"/>
    <mergeCell ref="B59:C59"/>
    <mergeCell ref="H59:I59"/>
    <mergeCell ref="N59:O59"/>
    <mergeCell ref="T59:U59"/>
    <mergeCell ref="Z59:AA59"/>
    <mergeCell ref="AF41:AG41"/>
    <mergeCell ref="AL41:AM41"/>
    <mergeCell ref="AR41:AS41"/>
    <mergeCell ref="AX41:AY41"/>
    <mergeCell ref="BD41:BE41"/>
    <mergeCell ref="B41:C41"/>
    <mergeCell ref="H41:I41"/>
    <mergeCell ref="N41:O41"/>
    <mergeCell ref="T41:U41"/>
    <mergeCell ref="Z41:AA41"/>
    <mergeCell ref="AX5:AY5"/>
    <mergeCell ref="BD5:BE5"/>
    <mergeCell ref="B23:C23"/>
    <mergeCell ref="H23:I23"/>
    <mergeCell ref="N23:O23"/>
    <mergeCell ref="T23:U23"/>
    <mergeCell ref="Z23:AA23"/>
    <mergeCell ref="AF23:AG23"/>
    <mergeCell ref="AL23:AM23"/>
    <mergeCell ref="AR23:AS23"/>
    <mergeCell ref="AX23:AY23"/>
    <mergeCell ref="BD23:BE23"/>
    <mergeCell ref="T5:U5"/>
    <mergeCell ref="Z5:AA5"/>
    <mergeCell ref="AF5:AG5"/>
    <mergeCell ref="AL5:AM5"/>
    <mergeCell ref="AR5:AS5"/>
    <mergeCell ref="B5:C5"/>
    <mergeCell ref="H5:I5"/>
    <mergeCell ref="N5:O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J100"/>
  <sheetViews>
    <sheetView topLeftCell="A71" zoomScale="106" zoomScaleNormal="106" workbookViewId="0">
      <selection activeCell="A88" sqref="A88"/>
    </sheetView>
  </sheetViews>
  <sheetFormatPr baseColWidth="10" defaultColWidth="8.83203125" defaultRowHeight="15"/>
  <cols>
    <col min="1" max="1" width="31.5" customWidth="1"/>
    <col min="2" max="5" width="4.6640625" style="25" customWidth="1"/>
    <col min="6" max="6" width="11.5" style="76" customWidth="1"/>
    <col min="7" max="7" width="17" style="28" customWidth="1"/>
    <col min="8" max="8" width="9.1640625" style="43"/>
    <col min="9" max="9" width="9.5" style="69" bestFit="1" customWidth="1"/>
    <col min="10" max="10" width="4.6640625" style="76" customWidth="1"/>
    <col min="11" max="11" width="8.6640625" style="28" customWidth="1"/>
    <col min="12" max="12" width="8.6640625" style="77" customWidth="1"/>
    <col min="13" max="13" width="4.6640625" style="28" customWidth="1"/>
    <col min="14" max="14" width="8.6640625" style="28" customWidth="1"/>
    <col min="15" max="15" width="8.6640625" style="77" customWidth="1"/>
    <col min="16" max="16" width="4.6640625" style="28" customWidth="1"/>
    <col min="17" max="17" width="8.6640625" style="28" customWidth="1"/>
    <col min="18" max="18" width="8.6640625" style="77" customWidth="1"/>
    <col min="19" max="19" width="4.6640625" style="28" customWidth="1"/>
    <col min="20" max="20" width="8.6640625" style="28" customWidth="1"/>
    <col min="21" max="21" width="8.6640625" style="77" customWidth="1"/>
    <col min="22" max="22" width="8.6640625" style="76" customWidth="1"/>
    <col min="23" max="24" width="6.6640625" customWidth="1"/>
    <col min="25" max="25" width="6.6640625" style="25" customWidth="1"/>
    <col min="26" max="26" width="9.6640625" style="43" customWidth="1"/>
    <col min="27" max="27" width="4.6640625" style="69" customWidth="1"/>
    <col min="28" max="28" width="8.6640625" style="28" customWidth="1"/>
    <col min="29" max="29" width="8.6640625" style="25" customWidth="1"/>
    <col min="30" max="30" width="4.6640625" style="25" customWidth="1"/>
    <col min="31" max="31" width="8.6640625" style="28" customWidth="1"/>
    <col min="32" max="32" width="8.6640625" style="25" customWidth="1"/>
    <col min="33" max="33" width="4.6640625" style="25" customWidth="1"/>
    <col min="34" max="34" width="8.6640625" style="28" customWidth="1"/>
    <col min="35" max="35" width="8.6640625" style="25" customWidth="1"/>
    <col min="36" max="36" width="4.6640625" style="25" customWidth="1"/>
    <col min="37" max="37" width="8.6640625" style="28" customWidth="1"/>
    <col min="38" max="38" width="8.6640625" style="25" customWidth="1"/>
    <col min="39" max="40" width="6.6640625" style="25" customWidth="1"/>
    <col min="41" max="42" width="7.6640625" style="69" customWidth="1"/>
    <col min="43" max="43" width="9.6640625" style="43" customWidth="1"/>
    <col min="44" max="44" width="4.6640625" style="69" customWidth="1"/>
    <col min="45" max="45" width="8.6640625" style="28" customWidth="1"/>
    <col min="46" max="46" width="8.6640625" style="25" customWidth="1"/>
    <col min="47" max="47" width="4.6640625" style="25" customWidth="1"/>
    <col min="48" max="48" width="8.6640625" style="28" customWidth="1"/>
    <col min="49" max="49" width="8.6640625" style="25" customWidth="1"/>
    <col min="50" max="50" width="4.6640625" style="25" customWidth="1"/>
    <col min="51" max="51" width="8.6640625" style="28" customWidth="1"/>
    <col min="52" max="52" width="8.6640625" style="25" customWidth="1"/>
    <col min="53" max="53" width="4.6640625" style="25" customWidth="1"/>
    <col min="54" max="54" width="8.6640625" style="28" customWidth="1"/>
    <col min="55" max="55" width="8.6640625" style="25" customWidth="1"/>
    <col min="56" max="59" width="6.6640625" style="25" customWidth="1"/>
    <col min="60" max="60" width="9.6640625" style="25" customWidth="1"/>
    <col min="61" max="61" width="4.6640625" style="69" customWidth="1"/>
    <col min="62" max="62" width="8.5" style="28" customWidth="1"/>
    <col min="63" max="63" width="8.6640625" style="25" customWidth="1"/>
    <col min="64" max="64" width="4.6640625" style="25" customWidth="1"/>
    <col min="65" max="65" width="8.5" style="28" customWidth="1"/>
    <col min="66" max="66" width="8.6640625" style="25" customWidth="1"/>
    <col min="67" max="67" width="4.6640625" style="25" customWidth="1"/>
    <col min="68" max="68" width="8.5" style="28" customWidth="1"/>
    <col min="69" max="69" width="8.6640625" style="25" customWidth="1"/>
    <col min="70" max="70" width="4.6640625" style="25" customWidth="1"/>
    <col min="71" max="71" width="8.5" style="28" customWidth="1"/>
    <col min="72" max="72" width="8.6640625" style="25" customWidth="1"/>
    <col min="73" max="76" width="6.6640625" style="25" customWidth="1"/>
    <col min="77" max="77" width="9.6640625" style="25" customWidth="1"/>
    <col min="78" max="78" width="4.6640625" style="25" customWidth="1"/>
    <col min="79" max="79" width="8.6640625" style="28" customWidth="1"/>
    <col min="80" max="80" width="8.6640625" style="25" customWidth="1"/>
    <col min="81" max="81" width="4.6640625" style="25" customWidth="1"/>
    <col min="82" max="82" width="8.6640625" style="28" customWidth="1"/>
    <col min="83" max="83" width="8.6640625" style="25" customWidth="1"/>
    <col min="84" max="84" width="6.6640625" style="25" customWidth="1"/>
    <col min="85" max="85" width="6.6640625" style="69" customWidth="1"/>
    <col min="86" max="87" width="6.6640625" style="25" customWidth="1"/>
    <col min="88" max="88" width="9.6640625" style="25" customWidth="1"/>
  </cols>
  <sheetData>
    <row r="1" spans="1:88" s="25" customFormat="1" ht="126.25" customHeight="1" thickBot="1">
      <c r="A1" s="80"/>
      <c r="B1" s="222" t="s">
        <v>264</v>
      </c>
      <c r="C1" s="222" t="s">
        <v>265</v>
      </c>
      <c r="D1" s="222" t="s">
        <v>266</v>
      </c>
      <c r="E1" s="222" t="s">
        <v>267</v>
      </c>
      <c r="F1" s="92" t="s">
        <v>61</v>
      </c>
      <c r="G1" s="94" t="s">
        <v>104</v>
      </c>
      <c r="H1" s="81" t="s">
        <v>63</v>
      </c>
      <c r="I1" s="82" t="s">
        <v>285</v>
      </c>
      <c r="J1" s="82" t="s">
        <v>192</v>
      </c>
      <c r="K1" s="83" t="s">
        <v>195</v>
      </c>
      <c r="L1" s="83" t="s">
        <v>194</v>
      </c>
      <c r="M1" s="83" t="s">
        <v>196</v>
      </c>
      <c r="N1" s="83" t="s">
        <v>193</v>
      </c>
      <c r="O1" s="83" t="s">
        <v>197</v>
      </c>
      <c r="P1" s="83" t="s">
        <v>198</v>
      </c>
      <c r="Q1" s="83" t="s">
        <v>199</v>
      </c>
      <c r="R1" s="83" t="s">
        <v>200</v>
      </c>
      <c r="S1" s="83" t="s">
        <v>201</v>
      </c>
      <c r="T1" s="83" t="s">
        <v>202</v>
      </c>
      <c r="U1" s="247" t="s">
        <v>203</v>
      </c>
      <c r="V1" s="254" t="s">
        <v>278</v>
      </c>
      <c r="W1" s="255" t="s">
        <v>188</v>
      </c>
      <c r="X1" s="256" t="s">
        <v>270</v>
      </c>
      <c r="Y1" s="256" t="s">
        <v>271</v>
      </c>
      <c r="Z1" s="257" t="s">
        <v>204</v>
      </c>
      <c r="AA1" s="250" t="s">
        <v>205</v>
      </c>
      <c r="AB1" s="83" t="s">
        <v>206</v>
      </c>
      <c r="AC1" s="84" t="s">
        <v>207</v>
      </c>
      <c r="AD1" s="84" t="s">
        <v>208</v>
      </c>
      <c r="AE1" s="83" t="s">
        <v>209</v>
      </c>
      <c r="AF1" s="84" t="s">
        <v>210</v>
      </c>
      <c r="AG1" s="84" t="s">
        <v>211</v>
      </c>
      <c r="AH1" s="83" t="s">
        <v>212</v>
      </c>
      <c r="AI1" s="84" t="s">
        <v>213</v>
      </c>
      <c r="AJ1" s="84" t="s">
        <v>214</v>
      </c>
      <c r="AK1" s="83" t="s">
        <v>215</v>
      </c>
      <c r="AL1" s="84" t="s">
        <v>216</v>
      </c>
      <c r="AM1" s="269" t="s">
        <v>279</v>
      </c>
      <c r="AN1" s="65" t="s">
        <v>189</v>
      </c>
      <c r="AO1" s="233" t="s">
        <v>272</v>
      </c>
      <c r="AP1" s="233" t="s">
        <v>273</v>
      </c>
      <c r="AQ1" s="65" t="s">
        <v>218</v>
      </c>
      <c r="AR1" s="103" t="s">
        <v>219</v>
      </c>
      <c r="AS1" s="83" t="s">
        <v>220</v>
      </c>
      <c r="AT1" s="84" t="s">
        <v>221</v>
      </c>
      <c r="AU1" s="84" t="s">
        <v>222</v>
      </c>
      <c r="AV1" s="83" t="s">
        <v>223</v>
      </c>
      <c r="AW1" s="84" t="s">
        <v>224</v>
      </c>
      <c r="AX1" s="84" t="s">
        <v>225</v>
      </c>
      <c r="AY1" s="83" t="s">
        <v>226</v>
      </c>
      <c r="AZ1" s="84" t="s">
        <v>227</v>
      </c>
      <c r="BA1" s="84" t="s">
        <v>228</v>
      </c>
      <c r="BB1" s="83" t="s">
        <v>229</v>
      </c>
      <c r="BC1" s="84" t="s">
        <v>230</v>
      </c>
      <c r="BD1" s="269" t="s">
        <v>280</v>
      </c>
      <c r="BE1" s="65" t="s">
        <v>190</v>
      </c>
      <c r="BF1" s="233" t="s">
        <v>275</v>
      </c>
      <c r="BG1" s="233" t="s">
        <v>274</v>
      </c>
      <c r="BH1" s="65" t="s">
        <v>232</v>
      </c>
      <c r="BI1" s="103" t="s">
        <v>233</v>
      </c>
      <c r="BJ1" s="83" t="s">
        <v>234</v>
      </c>
      <c r="BK1" s="84" t="s">
        <v>235</v>
      </c>
      <c r="BL1" s="84" t="s">
        <v>236</v>
      </c>
      <c r="BM1" s="83" t="s">
        <v>237</v>
      </c>
      <c r="BN1" s="84" t="s">
        <v>238</v>
      </c>
      <c r="BO1" s="84" t="s">
        <v>239</v>
      </c>
      <c r="BP1" s="83" t="s">
        <v>240</v>
      </c>
      <c r="BQ1" s="84" t="s">
        <v>241</v>
      </c>
      <c r="BR1" s="84" t="s">
        <v>242</v>
      </c>
      <c r="BS1" s="83" t="s">
        <v>243</v>
      </c>
      <c r="BT1" s="84" t="s">
        <v>244</v>
      </c>
      <c r="BU1" s="269" t="s">
        <v>281</v>
      </c>
      <c r="BV1" s="65" t="s">
        <v>191</v>
      </c>
      <c r="BW1" s="233" t="s">
        <v>275</v>
      </c>
      <c r="BX1" s="233" t="s">
        <v>274</v>
      </c>
      <c r="BY1" s="65" t="s">
        <v>246</v>
      </c>
      <c r="BZ1" s="84" t="s">
        <v>247</v>
      </c>
      <c r="CA1" s="83" t="s">
        <v>248</v>
      </c>
      <c r="CB1" s="84" t="s">
        <v>249</v>
      </c>
      <c r="CC1" s="84" t="s">
        <v>250</v>
      </c>
      <c r="CD1" s="83" t="s">
        <v>251</v>
      </c>
      <c r="CE1" s="84" t="s">
        <v>252</v>
      </c>
      <c r="CF1" s="269" t="s">
        <v>284</v>
      </c>
      <c r="CG1" s="105" t="s">
        <v>253</v>
      </c>
      <c r="CH1" s="233" t="s">
        <v>277</v>
      </c>
      <c r="CI1" s="233" t="s">
        <v>276</v>
      </c>
      <c r="CJ1" s="237" t="s">
        <v>255</v>
      </c>
    </row>
    <row r="2" spans="1:88" s="101" customFormat="1" ht="25" thickBot="1">
      <c r="A2" s="187" t="s">
        <v>11</v>
      </c>
      <c r="B2" s="218">
        <f>COUNTIF(J2,"&gt;0")+COUNTIF(M2,"&gt;0")+COUNTIF(P2,"&gt;0")+COUNTIF(S2,"&gt;0")+COUNTIF(AA2,"&gt;0")++COUNTIF(AD2,"&gt;0")++COUNTIF(AG2,"&gt;0")+COUNTIF(AJ2,"&gt;0")+COUNTIF(AR2,"&gt;0")+COUNTIF(AU2,"&gt;0")+COUNTIF(AX2,"&gt;0")+COUNTIF(BA2,"&gt;0")+COUNTIF(BI2,"&gt;0")+COUNTIF(BL2,"&gt;0")+COUNTIF(BO2,"&gt;0")+COUNTIF(BR2,"&gt;0")+COUNTIF(BZ2,"&gt;0")+COUNTIF(CC2,"&gt;0")</f>
        <v>17</v>
      </c>
      <c r="C2" s="218">
        <f>COUNTIF(Kamper!$E$19,"S")+COUNTIF(Kamper!$AC$37,"S")+COUNTIF(Kamper!$E$55,"S")+COUNTIF(Kamper!$E$73,"S")+COUNTIF(Kamper!$E$91,"S")+COUNTIF(Kamper!$E$109,"S")+COUNTIF(Kamper!E127,"S")+COUNTIF(Kamper!E145,"S")+COUNTIF(Kamper!E163,"S")+COUNTIF(Kamper!W181,"S")+COUNTIF(Kamper!K199,"S")+COUNTIF(Kamper!K217,"S")+COUNTIF(Kamper!K235,"S")+COUNTIF(Kamper!K253,"S")+COUNTIF(Kamper!K271,"S")+COUNTIF(Kamper!K289,"S")+COUNTIF(Kamper!K307,"S")+COUNTIF(Kamper!K325,"S")</f>
        <v>3</v>
      </c>
      <c r="D2" s="218">
        <f>COUNTIF(Kamper!$E$19,"U")+COUNTIF(Kamper!$AC$37,"U")+COUNTIF(Kamper!$E$55,"U")+COUNTIF(Kamper!$E$73,"U")+COUNTIF(Kamper!$E$91,"U")+COUNTIF(Kamper!$E$109,"U")+COUNTIF(Kamper!E127,"U")+COUNTIF(Kamper!E145,"U")+COUNTIF(Kamper!E163,"U")+COUNTIF(Kamper!W181,"U")+COUNTIF(Kamper!K199,"U")+COUNTIF(Kamper!K217,"U")+COUNTIF(Kamper!K235,"U")+COUNTIF(Kamper!K253,"U")+COUNTIF(Kamper!K271,"U")+COUNTIF(Kamper!K289,"U")+COUNTIF(Kamper!K307,"U")+COUNTIF(Kamper!K325,"U")</f>
        <v>0</v>
      </c>
      <c r="E2" s="218">
        <f>COUNTIF(Kamper!$E$19,"T")+COUNTIF(Kamper!$AC$37,"T")+COUNTIF(Kamper!$E$55,"T")+COUNTIF(Kamper!$E$73,"T")+COUNTIF(Kamper!$E$91,"T")+COUNTIF(Kamper!$E$109,"T")+COUNTIF(Kamper!E127,"T")+COUNTIF(Kamper!E145,"T")+COUNTIF(Kamper!E163,"T")+COUNTIF(Kamper!W181,"T")+COUNTIF(Kamper!K199,"T")+COUNTIF(Kamper!K217,"T")+COUNTIF(Kamper!K235,"T")+COUNTIF(Kamper!K253,"T")+COUNTIF(Kamper!K271,"T")+COUNTIF(Kamper!K289,"T")+COUNTIF(Kamper!K307,"T")+COUNTIF(Kamper!K325,"T")</f>
        <v>14</v>
      </c>
      <c r="F2" s="143">
        <f>CG2</f>
        <v>153</v>
      </c>
      <c r="G2" s="98">
        <f>CH2</f>
        <v>19444</v>
      </c>
      <c r="H2" s="144">
        <f>IFERROR(G2/F2,"NA")</f>
        <v>127.08496732026144</v>
      </c>
      <c r="I2" s="332">
        <f>MAX(K2,N2,Q2,T2,AB2,AE2,AH2,AK2,AS2,AV2,AY2,BB2,BK2,BN2,BQ2,BT2,CA2,CD2)</f>
        <v>1310</v>
      </c>
      <c r="J2" s="143">
        <f>COUNTIF(Kamper!B8:D14,"&gt;0")</f>
        <v>9</v>
      </c>
      <c r="K2" s="99">
        <f>Kamper!E16-Kamper!E15</f>
        <v>1290</v>
      </c>
      <c r="L2" s="100">
        <f>IFERROR(K2/J2,"NA")</f>
        <v>143.33333333333334</v>
      </c>
      <c r="M2" s="99">
        <f>COUNTIF(Kamper!Z26:AB32,"&gt;0")</f>
        <v>9</v>
      </c>
      <c r="N2" s="99">
        <f>Kamper!AC34-Kamper!AC33</f>
        <v>1139</v>
      </c>
      <c r="O2" s="100">
        <f>IFERROR(N2/M2,"NA")</f>
        <v>126.55555555555556</v>
      </c>
      <c r="P2" s="99">
        <f>COUNTIF(Kamper!A44:D50,"&gt;0")</f>
        <v>9</v>
      </c>
      <c r="Q2" s="99">
        <f>Kamper!E52-Kamper!E51</f>
        <v>1060</v>
      </c>
      <c r="R2" s="100">
        <f>IFERROR(Q2/P2,"NA")</f>
        <v>117.77777777777777</v>
      </c>
      <c r="S2" s="99">
        <f>COUNTIF(Kamper!A62:D68,"&gt;0")</f>
        <v>9</v>
      </c>
      <c r="T2" s="245">
        <f>Kamper!E70-Kamper!E69</f>
        <v>1198</v>
      </c>
      <c r="U2" s="246">
        <f>IFERROR(T2/S2,"NA")</f>
        <v>133.11111111111111</v>
      </c>
      <c r="V2" s="258">
        <f>COUNTIF(J2,"&gt;0")+COUNTIF(M2,"&gt;0")+COUNTIF(P2,"&gt;0")+COUNTIF(S2,"&gt;0")</f>
        <v>4</v>
      </c>
      <c r="W2" s="259">
        <f>J2+M2+P2+S2</f>
        <v>36</v>
      </c>
      <c r="X2" s="259">
        <f t="shared" ref="X2:X9" si="0">K2+N2+Q2+T2</f>
        <v>4687</v>
      </c>
      <c r="Y2" s="260">
        <f>X2+(V2*3*HCP!B2)</f>
        <v>6055</v>
      </c>
      <c r="Z2" s="261">
        <f>IFERROR(X2/W2,"NA")</f>
        <v>130.19444444444446</v>
      </c>
      <c r="AA2" s="110">
        <f>COUNTIF(Kamper!B80:D86,"&gt;0")</f>
        <v>9</v>
      </c>
      <c r="AB2" s="99">
        <f>Kamper!E88-Kamper!E87</f>
        <v>1096</v>
      </c>
      <c r="AC2" s="111">
        <f>IFERROR(AB2/AA2,"NA")</f>
        <v>121.77777777777777</v>
      </c>
      <c r="AD2" s="111">
        <f>COUNTIF(Kamper!B98:D104,"&gt;0")</f>
        <v>9</v>
      </c>
      <c r="AE2" s="99">
        <f>Kamper!E106-Kamper!E105</f>
        <v>1102</v>
      </c>
      <c r="AF2" s="111">
        <f>IFERROR(AE2/AD2,"NA")</f>
        <v>122.44444444444444</v>
      </c>
      <c r="AG2" s="111">
        <f>COUNTIF(Kamper!B116:D122,"&gt;0")</f>
        <v>9</v>
      </c>
      <c r="AH2" s="99">
        <f>Kamper!E124-Kamper!E123</f>
        <v>1033</v>
      </c>
      <c r="AI2" s="111">
        <f>IFERROR(AH2/AG2,"NA")</f>
        <v>114.77777777777777</v>
      </c>
      <c r="AJ2" s="111">
        <f>COUNTIF(Kamper!B134:D140,"&gt;0")</f>
        <v>9</v>
      </c>
      <c r="AK2" s="99">
        <f>Kamper!E142-Kamper!E141</f>
        <v>1310</v>
      </c>
      <c r="AL2" s="270">
        <f>IFERROR(AK2/AJ2,"NA")</f>
        <v>145.55555555555554</v>
      </c>
      <c r="AM2" s="258">
        <f>COUNTIF(AA2,"&gt;0")+COUNTIF(AD2,"&gt;0")+COUNTIF(AG2,"&gt;0")+COUNTIF(AJ2,"&gt;0")</f>
        <v>4</v>
      </c>
      <c r="AN2" s="88">
        <f>W2+AA2+AD2+AG2+AJ2</f>
        <v>72</v>
      </c>
      <c r="AO2" s="89">
        <f>X2+AB2+AE2+AH2+AK2</f>
        <v>9228</v>
      </c>
      <c r="AP2" s="272">
        <f>Y2+AB2+AE2+AH2+AK2+(AM2*3*HCP!F2)</f>
        <v>12180</v>
      </c>
      <c r="AQ2" s="107">
        <f>IFERROR(AO2/AN2,"NA")</f>
        <v>128.16666666666666</v>
      </c>
      <c r="AR2" s="147">
        <f>COUNTIF(Kamper!B152:D158,"&gt;0")</f>
        <v>9</v>
      </c>
      <c r="AS2" s="99">
        <f>Kamper!E160-Kamper!E159</f>
        <v>1169</v>
      </c>
      <c r="AT2" s="91">
        <f>IFERROR(AS2/AR2,"NA")</f>
        <v>129.88888888888889</v>
      </c>
      <c r="AU2" s="111">
        <f>COUNTIF(Kamper!T170:V176,"&gt;0")</f>
        <v>9</v>
      </c>
      <c r="AV2" s="99">
        <f>Kamper!W178-Kamper!W177</f>
        <v>1154</v>
      </c>
      <c r="AW2" s="111">
        <f>IFERROR(AV2/AU2,"NA")</f>
        <v>128.22222222222223</v>
      </c>
      <c r="AX2" s="111">
        <f>COUNTIF(Kamper!H188:J194,"&gt;0")</f>
        <v>0</v>
      </c>
      <c r="AY2" s="99">
        <f>Kamper!K196-Kamper!K195</f>
        <v>0</v>
      </c>
      <c r="AZ2" s="111" t="str">
        <f>IFERROR(AY2/AX2,"NA")</f>
        <v>NA</v>
      </c>
      <c r="BA2" s="111">
        <f>COUNTIF(Kamper!H206:J212,"&gt;0")</f>
        <v>9</v>
      </c>
      <c r="BB2" s="99">
        <f>Kamper!K214-Kamper!K213</f>
        <v>1095</v>
      </c>
      <c r="BC2" s="270">
        <f>IFERROR(BB2/BA2,"NA")</f>
        <v>121.66666666666667</v>
      </c>
      <c r="BD2" s="258">
        <f>COUNTIF(AR2,"&gt;0")+COUNTIF(AU2,"&gt;0")+COUNTIF(AX2,"&gt;0")+COUNTIF(BA2,"&gt;0")</f>
        <v>3</v>
      </c>
      <c r="BE2" s="88">
        <f>AN2+AR2+AU2+AX2+BA2</f>
        <v>99</v>
      </c>
      <c r="BF2" s="235">
        <f>AO2+AS2+AV2+AY2+BB2</f>
        <v>12646</v>
      </c>
      <c r="BG2" s="238">
        <f>AP2+AS2+AV2+AY2+BB2+(BD2*3*HCP!K2)</f>
        <v>16678</v>
      </c>
      <c r="BH2" s="107">
        <f>IFERROR(BF2/BE2,"NA")</f>
        <v>127.73737373737374</v>
      </c>
      <c r="BI2" s="147">
        <f>COUNTIF(Kamper!H224:J230,"&gt;0")</f>
        <v>9</v>
      </c>
      <c r="BJ2" s="99">
        <f>Kamper!K232-Kamper!K231</f>
        <v>1133</v>
      </c>
      <c r="BK2" s="111">
        <f>IFERROR(BJ2/BI2,"NA")</f>
        <v>125.88888888888889</v>
      </c>
      <c r="BL2" s="111">
        <f>COUNTIF(Kamper!H242:J248,"&gt;0")</f>
        <v>9</v>
      </c>
      <c r="BM2" s="99">
        <f>Kamper!K250-Kamper!K249</f>
        <v>1034</v>
      </c>
      <c r="BN2" s="111">
        <f>IFERROR(BM2/BL2,"NA")</f>
        <v>114.88888888888889</v>
      </c>
      <c r="BO2" s="111">
        <f>COUNTIF(Kamper!H260:J266,"&gt;0")</f>
        <v>9</v>
      </c>
      <c r="BP2" s="99">
        <f>Kamper!K268-Kamper!K267</f>
        <v>1236</v>
      </c>
      <c r="BQ2" s="111">
        <f>IFERROR(BP2/BO2,"NA")</f>
        <v>137.33333333333334</v>
      </c>
      <c r="BR2" s="111">
        <f>COUNTIF(Kamper!H278:J284,"&gt;0")</f>
        <v>9</v>
      </c>
      <c r="BS2" s="99">
        <f>Kamper!K286-Kamper!K285</f>
        <v>1120</v>
      </c>
      <c r="BT2" s="111">
        <f>IFERROR(BS2/BR2,"NA")</f>
        <v>124.44444444444444</v>
      </c>
      <c r="BU2" s="258">
        <f>COUNTIF(BI2,"&gt;0")+COUNTIF(BL2,"&gt;0")+COUNTIF(BO2,"&gt;0")+COUNTIF(BR2,"&gt;0")</f>
        <v>4</v>
      </c>
      <c r="BV2" s="90">
        <f>BE2+BI2+BL2+BO2+BR2</f>
        <v>135</v>
      </c>
      <c r="BW2" s="151">
        <f>BF2+BJ2+BM2+BP2+BS2</f>
        <v>17169</v>
      </c>
      <c r="BX2" s="238">
        <f>BG2+BJ2+BM2+BP2+BS2+(BU2*3*HCP!P2)</f>
        <v>22641</v>
      </c>
      <c r="BY2" s="107">
        <f>IFERROR(BW2/BV2,"NA")</f>
        <v>127.17777777777778</v>
      </c>
      <c r="BZ2" s="111">
        <f>COUNTIF(Kamper!H296:J302,"&gt;0")</f>
        <v>9</v>
      </c>
      <c r="CA2" s="99">
        <f>Kamper!K304-Kamper!K303</f>
        <v>1085</v>
      </c>
      <c r="CB2" s="111">
        <f>IFERROR(CA2/BZ2,"NA")</f>
        <v>120.55555555555556</v>
      </c>
      <c r="CC2" s="111">
        <f>COUNTIF(Kamper!H314:J320,"&gt;0")</f>
        <v>9</v>
      </c>
      <c r="CD2" s="99">
        <f>Kamper!K322-Kamper!K321</f>
        <v>1190</v>
      </c>
      <c r="CE2" s="111">
        <f>IFERROR(CD2/CC2,"NA")</f>
        <v>132.22222222222223</v>
      </c>
      <c r="CF2" s="258">
        <f>COUNTIF(BZ2,"&gt;0")+COUNTIF(CC2,"&gt;0")</f>
        <v>2</v>
      </c>
      <c r="CG2" s="170">
        <f>BV2+BZ2+CC2</f>
        <v>153</v>
      </c>
      <c r="CH2" s="170">
        <f>BW2+CA2+CD2</f>
        <v>19444</v>
      </c>
      <c r="CI2" s="170">
        <f>BX2+CA2+CD2+(CF2*3*HCP!U2)</f>
        <v>25600</v>
      </c>
      <c r="CJ2" s="90">
        <f>IFERROR(CH2/CG2,"NA")</f>
        <v>127.08496732026144</v>
      </c>
    </row>
    <row r="3" spans="1:88" s="25" customFormat="1" ht="17" thickBot="1">
      <c r="A3" s="136" t="s">
        <v>16</v>
      </c>
      <c r="B3" s="136"/>
      <c r="C3" s="136"/>
      <c r="D3" s="136"/>
      <c r="E3" s="136"/>
      <c r="F3" s="137">
        <f t="shared" ref="F3:F9" si="1">CG3</f>
        <v>45</v>
      </c>
      <c r="G3" s="93">
        <f t="shared" ref="G3:G8" si="2">CH3</f>
        <v>6606</v>
      </c>
      <c r="H3" s="138">
        <f t="shared" ref="H3:H9" si="3">IFERROR(G3/F3,"NA")</f>
        <v>146.80000000000001</v>
      </c>
      <c r="I3" s="332">
        <f t="shared" ref="I3:I9" si="4">MAX(K3,N3,Q3,T3,AB3,AE3,AH3,AK3,AS3,AV3,AY3,BB3,BK3,BN3,BQ3,BT3,CA3,CD3)</f>
        <v>500</v>
      </c>
      <c r="J3" s="133">
        <f>COUNTIF(Kamper!B8:D8,"&gt;0")</f>
        <v>3</v>
      </c>
      <c r="K3" s="121">
        <f>Kamper!E8</f>
        <v>500</v>
      </c>
      <c r="L3" s="122">
        <f t="shared" ref="L3:L9" si="5">IFERROR(K3/J3,"NA")</f>
        <v>166.66666666666666</v>
      </c>
      <c r="M3" s="121">
        <f>COUNTIF(Kamper!Z26:AB26,"&gt;0")</f>
        <v>3</v>
      </c>
      <c r="N3" s="121">
        <f>Kamper!AC26</f>
        <v>432</v>
      </c>
      <c r="O3" s="122">
        <f t="shared" ref="O3:O9" si="6">IFERROR(N3/M3,"NA")</f>
        <v>144</v>
      </c>
      <c r="P3" s="121">
        <f>COUNTIF(Kamper!B44:D44,"&gt;0")</f>
        <v>3</v>
      </c>
      <c r="Q3" s="121">
        <f>Kamper!E44</f>
        <v>426</v>
      </c>
      <c r="R3" s="122">
        <f t="shared" ref="R3:R9" si="7">IFERROR(Q3/P3,"NA")</f>
        <v>142</v>
      </c>
      <c r="S3" s="121">
        <f>COUNTIF(Kamper!B62:D62,"&gt;0")</f>
        <v>3</v>
      </c>
      <c r="T3" s="121">
        <f>Kamper!E62</f>
        <v>439</v>
      </c>
      <c r="U3" s="248">
        <f t="shared" ref="U3:U9" si="8">IFERROR(T3/S3,"NA")</f>
        <v>146.33333333333334</v>
      </c>
      <c r="V3" s="271">
        <f t="shared" ref="V3:V9" si="9">COUNTIF(J3,"&gt;0")+COUNTIF(M3,"&gt;0")+COUNTIF(P3,"&gt;0")+COUNTIF(S3,"&gt;0")</f>
        <v>4</v>
      </c>
      <c r="W3" s="262">
        <f t="shared" ref="W3:W9" si="10">J3+M3+P3+S3</f>
        <v>12</v>
      </c>
      <c r="X3" s="263">
        <f t="shared" si="0"/>
        <v>1797</v>
      </c>
      <c r="Y3" s="264"/>
      <c r="Z3" s="265">
        <f t="shared" ref="Z3:Z9" si="11">IFERROR(X3/W3,"NA")</f>
        <v>149.75</v>
      </c>
      <c r="AA3" s="251">
        <f>COUNTIF(Kamper!B80:D80,"&gt;0")</f>
        <v>3</v>
      </c>
      <c r="AB3" s="121">
        <f>Kamper!E80</f>
        <v>464</v>
      </c>
      <c r="AC3" s="114">
        <f t="shared" ref="AC3:AC9" si="12">IFERROR(AB3/AA3,"NA")</f>
        <v>154.66666666666666</v>
      </c>
      <c r="AD3" s="114">
        <f>COUNTIF(Kamper!B98:D98,"&gt;0")</f>
        <v>3</v>
      </c>
      <c r="AE3" s="121">
        <f>Kamper!E98</f>
        <v>395</v>
      </c>
      <c r="AF3" s="114">
        <f t="shared" ref="AF3:AF9" si="13">IFERROR(AE3/AD3,"NA")</f>
        <v>131.66666666666666</v>
      </c>
      <c r="AG3" s="114">
        <f>COUNTIF(Kamper!B116:D116,"&gt;0")</f>
        <v>3</v>
      </c>
      <c r="AH3" s="121">
        <f>Kamper!E116</f>
        <v>378</v>
      </c>
      <c r="AI3" s="114">
        <f t="shared" ref="AI3:AI9" si="14">IFERROR(AH3/AG3,"NA")</f>
        <v>126</v>
      </c>
      <c r="AJ3" s="114">
        <f>COUNTIF(Kamper!B134:D134,"&gt;0")</f>
        <v>3</v>
      </c>
      <c r="AK3" s="121">
        <f>Kamper!E134</f>
        <v>496</v>
      </c>
      <c r="AL3" s="115">
        <f t="shared" ref="AL3:AL9" si="15">IFERROR(AK3/AJ3,"NA")</f>
        <v>165.33333333333334</v>
      </c>
      <c r="AM3" s="271">
        <f t="shared" ref="AM3:AM9" si="16">COUNTIF(AA3,"&gt;0")+COUNTIF(AD3,"&gt;0")+COUNTIF(AG3,"&gt;0")+COUNTIF(AJ3,"&gt;0")</f>
        <v>4</v>
      </c>
      <c r="AN3" s="109">
        <f t="shared" ref="AN3:AN9" si="17">W3+AA3+AD3+AG3+AJ3</f>
        <v>24</v>
      </c>
      <c r="AO3" s="234">
        <f t="shared" ref="AO3:AO9" si="18">X3+AB3+AE3+AH3+AK3</f>
        <v>3530</v>
      </c>
      <c r="AP3" s="240"/>
      <c r="AQ3" s="148">
        <f t="shared" ref="AQ3:AQ9" si="19">IFERROR(AO3/AN3,"NA")</f>
        <v>147.08333333333334</v>
      </c>
      <c r="AR3" s="113">
        <f>COUNTIF(Kamper!B152:D152,"&gt;0")</f>
        <v>0</v>
      </c>
      <c r="AS3" s="121">
        <f>Kamper!E152</f>
        <v>0</v>
      </c>
      <c r="AT3" s="114" t="str">
        <f t="shared" ref="AT3:AT9" si="20">IFERROR(AS3/AR3,"NA")</f>
        <v>NA</v>
      </c>
      <c r="AU3" s="114">
        <f>COUNTIF(Kamper!T170:V170,"&gt;0")</f>
        <v>3</v>
      </c>
      <c r="AV3" s="121">
        <f>Kamper!W170</f>
        <v>469</v>
      </c>
      <c r="AW3" s="114">
        <f t="shared" ref="AW3:AW9" si="21">IFERROR(AV3/AU3,"NA")</f>
        <v>156.33333333333334</v>
      </c>
      <c r="AX3" s="114">
        <f>COUNTIF(Kamper!H188:J188,"&gt;0")</f>
        <v>0</v>
      </c>
      <c r="AY3" s="121">
        <f>Kamper!K188</f>
        <v>0</v>
      </c>
      <c r="AZ3" s="114" t="str">
        <f t="shared" ref="AZ3:AZ9" si="22">IFERROR(AY3/AX3,"NA")</f>
        <v>NA</v>
      </c>
      <c r="BA3" s="114">
        <f>COUNTIF(Kamper!H206:J206,"&gt;0")</f>
        <v>3</v>
      </c>
      <c r="BB3" s="121">
        <f>Kamper!K206</f>
        <v>371</v>
      </c>
      <c r="BC3" s="115">
        <f t="shared" ref="BC3:BC9" si="23">IFERROR(BB3/BA3,"NA")</f>
        <v>123.66666666666667</v>
      </c>
      <c r="BD3" s="271">
        <f t="shared" ref="BD3:BD9" si="24">COUNTIF(AR3,"&gt;0")+COUNTIF(AU3,"&gt;0")+COUNTIF(AX3,"&gt;0")+COUNTIF(BA3,"&gt;0")</f>
        <v>2</v>
      </c>
      <c r="BE3" s="97">
        <f t="shared" ref="BE3:BE9" si="25">AN3+AR3+AU3+AX3+BA3</f>
        <v>30</v>
      </c>
      <c r="BF3" s="236">
        <f t="shared" ref="BF3:BF9" si="26">AO3+AS3+AV3+AY3+BB3</f>
        <v>4370</v>
      </c>
      <c r="BG3" s="240"/>
      <c r="BH3" s="148">
        <f t="shared" ref="BH3:BH9" si="27">IFERROR(BF3/BE3,"NA")</f>
        <v>145.66666666666666</v>
      </c>
      <c r="BI3" s="113">
        <f>COUNTIF(Kamper!H224:J224,"&gt;0")</f>
        <v>3</v>
      </c>
      <c r="BJ3" s="121">
        <f>Kamper!K224</f>
        <v>420</v>
      </c>
      <c r="BK3" s="114">
        <f t="shared" ref="BK3:BK9" si="28">IFERROR(BJ3/BI3,"NA")</f>
        <v>140</v>
      </c>
      <c r="BL3" s="114">
        <f>COUNTIF(Kamper!H242:J242,"&gt;0")</f>
        <v>0</v>
      </c>
      <c r="BM3" s="121">
        <f>Kamper!K242</f>
        <v>0</v>
      </c>
      <c r="BN3" s="114" t="str">
        <f t="shared" ref="BN3:BN9" si="29">IFERROR(BM3/BL3,"NA")</f>
        <v>NA</v>
      </c>
      <c r="BO3" s="114">
        <f>COUNTIF(Kamper!H260:J260,"&gt;0")</f>
        <v>3</v>
      </c>
      <c r="BP3" s="121">
        <f>Kamper!K260</f>
        <v>466</v>
      </c>
      <c r="BQ3" s="114">
        <f t="shared" ref="BQ3:BQ9" si="30">IFERROR(BP3/BO3,"NA")</f>
        <v>155.33333333333334</v>
      </c>
      <c r="BR3" s="114">
        <f>COUNTIF(Kamper!H278:J278,"&gt;0")</f>
        <v>3</v>
      </c>
      <c r="BS3" s="121">
        <f>Kamper!K278</f>
        <v>469</v>
      </c>
      <c r="BT3" s="115">
        <f t="shared" ref="BT3:BT9" si="31">IFERROR(BS3/BR3,"NA")</f>
        <v>156.33333333333334</v>
      </c>
      <c r="BU3" s="271">
        <f t="shared" ref="BU3:BU9" si="32">COUNTIF(BI3,"&gt;0")+COUNTIF(BL3,"&gt;0")+COUNTIF(BO3,"&gt;0")+COUNTIF(BR3,"&gt;0")</f>
        <v>3</v>
      </c>
      <c r="BV3" s="149">
        <f t="shared" ref="BV3:BV9" si="33">BE3+BI3+BL3+BO3+BR3</f>
        <v>39</v>
      </c>
      <c r="BW3" s="234">
        <f t="shared" ref="BW3:BW9" si="34">BF3+BJ3+BM3+BP3+BS3</f>
        <v>5725</v>
      </c>
      <c r="BX3" s="240"/>
      <c r="BY3" s="148">
        <f t="shared" ref="BY3:BY9" si="35">IFERROR(BW3/BV3,"NA")</f>
        <v>146.7948717948718</v>
      </c>
      <c r="BZ3" s="53">
        <f>COUNTIF(Kamper!H296:J296,"&gt;0")</f>
        <v>3</v>
      </c>
      <c r="CA3" s="54">
        <f>Kamper!K296</f>
        <v>414</v>
      </c>
      <c r="CB3" s="114">
        <f t="shared" ref="CB3:CB9" si="36">IFERROR(CA3/BZ3,"NA")</f>
        <v>138</v>
      </c>
      <c r="CC3" s="55">
        <f>COUNTIF(Kamper!H314:J314,"&gt;0")</f>
        <v>3</v>
      </c>
      <c r="CD3" s="54">
        <f>Kamper!K314</f>
        <v>467</v>
      </c>
      <c r="CE3" s="115">
        <f t="shared" ref="CE3:CE9" si="37">IFERROR(CD3/CC3,"NA")</f>
        <v>155.66666666666666</v>
      </c>
      <c r="CF3" s="271">
        <f t="shared" ref="CF3:CF9" si="38">COUNTIF(BZ3,"&gt;0")+COUNTIF(CC3,"&gt;0")</f>
        <v>2</v>
      </c>
      <c r="CG3" s="171">
        <f t="shared" ref="CG3:CG9" si="39">BV3+BZ3+CC3</f>
        <v>45</v>
      </c>
      <c r="CH3" s="170">
        <f t="shared" ref="CH3:CH9" si="40">BW3+CA3+CD3</f>
        <v>6606</v>
      </c>
      <c r="CI3" s="170"/>
      <c r="CJ3" s="90">
        <f t="shared" ref="CJ3:CJ9" si="41">IFERROR(CH3/CG3,"NA")</f>
        <v>146.80000000000001</v>
      </c>
    </row>
    <row r="4" spans="1:88" ht="17" thickBot="1">
      <c r="A4" s="48" t="s">
        <v>17</v>
      </c>
      <c r="B4" s="48"/>
      <c r="C4" s="48"/>
      <c r="D4" s="48"/>
      <c r="E4" s="48"/>
      <c r="F4" s="145">
        <f t="shared" si="1"/>
        <v>34</v>
      </c>
      <c r="G4" s="75">
        <f t="shared" si="2"/>
        <v>3334</v>
      </c>
      <c r="H4" s="140">
        <f t="shared" si="3"/>
        <v>98.058823529411768</v>
      </c>
      <c r="I4" s="332">
        <f t="shared" si="4"/>
        <v>352</v>
      </c>
      <c r="J4" s="134">
        <f>COUNTIF(Kamper!B9:D9,"&gt;0")</f>
        <v>2</v>
      </c>
      <c r="K4" s="124">
        <f>Kamper!E9</f>
        <v>206</v>
      </c>
      <c r="L4" s="125">
        <f t="shared" si="5"/>
        <v>103</v>
      </c>
      <c r="M4" s="124">
        <f>COUNTIF(Kamper!Z27:AB27,"&gt;0")</f>
        <v>3</v>
      </c>
      <c r="N4" s="124">
        <f>Kamper!AC27</f>
        <v>287</v>
      </c>
      <c r="O4" s="125">
        <f t="shared" si="6"/>
        <v>95.666666666666671</v>
      </c>
      <c r="P4" s="124">
        <f>COUNTIF(Kamper!B45:D45,"&gt;0")</f>
        <v>3</v>
      </c>
      <c r="Q4" s="124">
        <f>Kamper!E45</f>
        <v>318</v>
      </c>
      <c r="R4" s="125">
        <f t="shared" si="7"/>
        <v>106</v>
      </c>
      <c r="S4" s="124">
        <f>COUNTIF(Kamper!B63:D63,"&gt;0")</f>
        <v>0</v>
      </c>
      <c r="T4" s="124">
        <f>Kamper!E63</f>
        <v>0</v>
      </c>
      <c r="U4" s="244" t="str">
        <f t="shared" si="8"/>
        <v>NA</v>
      </c>
      <c r="V4" s="271">
        <f t="shared" si="9"/>
        <v>3</v>
      </c>
      <c r="W4" s="262">
        <f t="shared" si="10"/>
        <v>8</v>
      </c>
      <c r="X4" s="263">
        <f t="shared" si="0"/>
        <v>811</v>
      </c>
      <c r="Y4" s="266"/>
      <c r="Z4" s="265">
        <f t="shared" si="11"/>
        <v>101.375</v>
      </c>
      <c r="AA4" s="252">
        <f>COUNTIF(Kamper!B81:D81,"&gt;0")</f>
        <v>3</v>
      </c>
      <c r="AB4" s="124">
        <f>Kamper!E81</f>
        <v>290</v>
      </c>
      <c r="AC4" s="112">
        <f t="shared" si="12"/>
        <v>96.666666666666671</v>
      </c>
      <c r="AD4" s="112">
        <f>COUNTIF(Kamper!B99:D99,"&gt;0")</f>
        <v>3</v>
      </c>
      <c r="AE4" s="124">
        <f>Kamper!E99</f>
        <v>318</v>
      </c>
      <c r="AF4" s="112">
        <f t="shared" si="13"/>
        <v>106</v>
      </c>
      <c r="AG4" s="112">
        <f>COUNTIF(Kamper!B117:D117,"&gt;0")</f>
        <v>3</v>
      </c>
      <c r="AH4" s="124">
        <f>Kamper!E117</f>
        <v>287</v>
      </c>
      <c r="AI4" s="112">
        <f t="shared" si="14"/>
        <v>95.666666666666671</v>
      </c>
      <c r="AJ4" s="112">
        <f>COUNTIF(Kamper!B135:D135,"&gt;0")</f>
        <v>0</v>
      </c>
      <c r="AK4" s="124">
        <f>Kamper!E135</f>
        <v>0</v>
      </c>
      <c r="AL4" s="117" t="str">
        <f t="shared" si="15"/>
        <v>NA</v>
      </c>
      <c r="AM4" s="271">
        <f t="shared" si="16"/>
        <v>3</v>
      </c>
      <c r="AN4" s="109">
        <f t="shared" si="17"/>
        <v>17</v>
      </c>
      <c r="AO4" s="234">
        <f t="shared" si="18"/>
        <v>1706</v>
      </c>
      <c r="AP4" s="241"/>
      <c r="AQ4" s="148">
        <f t="shared" si="19"/>
        <v>100.35294117647059</v>
      </c>
      <c r="AR4" s="116">
        <f>COUNTIF(Kamper!B153:D153,"&gt;0")</f>
        <v>3</v>
      </c>
      <c r="AS4" s="124">
        <f>Kamper!E153</f>
        <v>352</v>
      </c>
      <c r="AT4" s="112">
        <f t="shared" si="20"/>
        <v>117.33333333333333</v>
      </c>
      <c r="AU4" s="112">
        <f>COUNTIF(Kamper!T171:V171,"&gt;0")</f>
        <v>3</v>
      </c>
      <c r="AV4" s="124">
        <f>Kamper!W171</f>
        <v>309</v>
      </c>
      <c r="AW4" s="112">
        <f t="shared" si="21"/>
        <v>103</v>
      </c>
      <c r="AX4" s="112">
        <f>COUNTIF(Kamper!H189:J189,"&gt;0")</f>
        <v>0</v>
      </c>
      <c r="AY4" s="124">
        <f>Kamper!K189</f>
        <v>0</v>
      </c>
      <c r="AZ4" s="112" t="str">
        <f t="shared" si="22"/>
        <v>NA</v>
      </c>
      <c r="BA4" s="112">
        <f>COUNTIF(Kamper!H207:J207,"&gt;0")</f>
        <v>0</v>
      </c>
      <c r="BB4" s="124">
        <f>Kamper!K207</f>
        <v>0</v>
      </c>
      <c r="BC4" s="117" t="str">
        <f t="shared" si="23"/>
        <v>NA</v>
      </c>
      <c r="BD4" s="271">
        <f t="shared" si="24"/>
        <v>2</v>
      </c>
      <c r="BE4" s="97">
        <f t="shared" si="25"/>
        <v>23</v>
      </c>
      <c r="BF4" s="236">
        <f t="shared" si="26"/>
        <v>2367</v>
      </c>
      <c r="BG4" s="241"/>
      <c r="BH4" s="148">
        <f t="shared" si="27"/>
        <v>102.91304347826087</v>
      </c>
      <c r="BI4" s="116">
        <f>COUNTIF(Kamper!H225:J225,"&gt;0")</f>
        <v>2</v>
      </c>
      <c r="BJ4" s="124">
        <f>Kamper!K225</f>
        <v>153</v>
      </c>
      <c r="BK4" s="112">
        <f t="shared" si="28"/>
        <v>76.5</v>
      </c>
      <c r="BL4" s="112">
        <f>COUNTIF(Kamper!H243:J243,"&gt;0")</f>
        <v>3</v>
      </c>
      <c r="BM4" s="124">
        <f>Kamper!K243</f>
        <v>253</v>
      </c>
      <c r="BN4" s="112">
        <f t="shared" si="29"/>
        <v>84.333333333333329</v>
      </c>
      <c r="BO4" s="112">
        <f>COUNTIF(Kamper!H261:J261,"&gt;0")</f>
        <v>0</v>
      </c>
      <c r="BP4" s="124">
        <f>Kamper!K261</f>
        <v>0</v>
      </c>
      <c r="BQ4" s="112" t="str">
        <f t="shared" si="30"/>
        <v>NA</v>
      </c>
      <c r="BR4" s="112">
        <f>COUNTIF(Kamper!H279:J279,"&gt;0")</f>
        <v>3</v>
      </c>
      <c r="BS4" s="124">
        <f>Kamper!K279</f>
        <v>290</v>
      </c>
      <c r="BT4" s="117">
        <f t="shared" si="31"/>
        <v>96.666666666666671</v>
      </c>
      <c r="BU4" s="271">
        <f t="shared" si="32"/>
        <v>3</v>
      </c>
      <c r="BV4" s="149">
        <f t="shared" si="33"/>
        <v>31</v>
      </c>
      <c r="BW4" s="234">
        <f t="shared" si="34"/>
        <v>3063</v>
      </c>
      <c r="BX4" s="241"/>
      <c r="BY4" s="148">
        <f t="shared" si="35"/>
        <v>98.806451612903231</v>
      </c>
      <c r="BZ4" s="57">
        <f>COUNTIF(Kamper!H297:J297,"&gt;0")</f>
        <v>3</v>
      </c>
      <c r="CA4" s="26">
        <f>Kamper!K297</f>
        <v>271</v>
      </c>
      <c r="CB4" s="112">
        <f t="shared" si="36"/>
        <v>90.333333333333329</v>
      </c>
      <c r="CC4" s="52">
        <f>COUNTIF(Kamper!H315:J315,"&gt;0")</f>
        <v>0</v>
      </c>
      <c r="CD4" s="26">
        <f>Kamper!K315</f>
        <v>0</v>
      </c>
      <c r="CE4" s="117" t="str">
        <f t="shared" si="37"/>
        <v>NA</v>
      </c>
      <c r="CF4" s="271">
        <f t="shared" si="38"/>
        <v>1</v>
      </c>
      <c r="CG4" s="171">
        <f t="shared" si="39"/>
        <v>34</v>
      </c>
      <c r="CH4" s="170">
        <f t="shared" si="40"/>
        <v>3334</v>
      </c>
      <c r="CI4" s="170"/>
      <c r="CJ4" s="90">
        <f t="shared" si="41"/>
        <v>98.058823529411768</v>
      </c>
    </row>
    <row r="5" spans="1:88" ht="17" thickBot="1">
      <c r="A5" s="48" t="s">
        <v>18</v>
      </c>
      <c r="B5" s="48"/>
      <c r="C5" s="48"/>
      <c r="D5" s="48"/>
      <c r="E5" s="48"/>
      <c r="F5" s="145">
        <f t="shared" si="1"/>
        <v>34</v>
      </c>
      <c r="G5" s="75">
        <f t="shared" si="2"/>
        <v>4470</v>
      </c>
      <c r="H5" s="140">
        <f t="shared" si="3"/>
        <v>131.47058823529412</v>
      </c>
      <c r="I5" s="332">
        <f t="shared" si="4"/>
        <v>441</v>
      </c>
      <c r="J5" s="134">
        <f>COUNTIF(Kamper!B10:D10,"&gt;0")</f>
        <v>3</v>
      </c>
      <c r="K5" s="124">
        <f>Kamper!E10</f>
        <v>441</v>
      </c>
      <c r="L5" s="125">
        <f t="shared" si="5"/>
        <v>147</v>
      </c>
      <c r="M5" s="124">
        <f>COUNTIF(Kamper!Z28:AB28,"&gt;0")</f>
        <v>0</v>
      </c>
      <c r="N5" s="124">
        <f>Kamper!AC28</f>
        <v>0</v>
      </c>
      <c r="O5" s="125" t="str">
        <f t="shared" si="6"/>
        <v>NA</v>
      </c>
      <c r="P5" s="124">
        <f>COUNTIF(Kamper!B46:D46,"&gt;0")</f>
        <v>0</v>
      </c>
      <c r="Q5" s="124">
        <f>Kamper!E46</f>
        <v>0</v>
      </c>
      <c r="R5" s="125" t="str">
        <f t="shared" si="7"/>
        <v>NA</v>
      </c>
      <c r="S5" s="124">
        <f>COUNTIF(Kamper!B64:D64,"&gt;0")</f>
        <v>3</v>
      </c>
      <c r="T5" s="124">
        <f>Kamper!E64</f>
        <v>383</v>
      </c>
      <c r="U5" s="244">
        <f t="shared" si="8"/>
        <v>127.66666666666667</v>
      </c>
      <c r="V5" s="271">
        <f t="shared" si="9"/>
        <v>2</v>
      </c>
      <c r="W5" s="262">
        <f t="shared" si="10"/>
        <v>6</v>
      </c>
      <c r="X5" s="263">
        <f t="shared" si="0"/>
        <v>824</v>
      </c>
      <c r="Y5" s="266"/>
      <c r="Z5" s="265">
        <f t="shared" si="11"/>
        <v>137.33333333333334</v>
      </c>
      <c r="AA5" s="252">
        <f>COUNTIF(Kamper!B82:D82,"&gt;0")</f>
        <v>3</v>
      </c>
      <c r="AB5" s="124">
        <f>Kamper!E82</f>
        <v>342</v>
      </c>
      <c r="AC5" s="112">
        <f t="shared" si="12"/>
        <v>114</v>
      </c>
      <c r="AD5" s="112">
        <f>COUNTIF(Kamper!B100:D100,"&gt;0")</f>
        <v>0</v>
      </c>
      <c r="AE5" s="124">
        <f>Kamper!E100</f>
        <v>0</v>
      </c>
      <c r="AF5" s="112" t="str">
        <f t="shared" si="13"/>
        <v>NA</v>
      </c>
      <c r="AG5" s="112">
        <f>COUNTIF(Kamper!B118:D118,"&gt;0")</f>
        <v>0</v>
      </c>
      <c r="AH5" s="124">
        <f>Kamper!E118</f>
        <v>0</v>
      </c>
      <c r="AI5" s="112" t="str">
        <f t="shared" si="14"/>
        <v>NA</v>
      </c>
      <c r="AJ5" s="112">
        <f>COUNTIF(Kamper!B136:D136,"&gt;0")</f>
        <v>3</v>
      </c>
      <c r="AK5" s="124">
        <f>Kamper!E136</f>
        <v>416</v>
      </c>
      <c r="AL5" s="117">
        <f t="shared" si="15"/>
        <v>138.66666666666666</v>
      </c>
      <c r="AM5" s="271">
        <f t="shared" si="16"/>
        <v>2</v>
      </c>
      <c r="AN5" s="109">
        <f t="shared" si="17"/>
        <v>12</v>
      </c>
      <c r="AO5" s="234">
        <f t="shared" si="18"/>
        <v>1582</v>
      </c>
      <c r="AP5" s="241"/>
      <c r="AQ5" s="148">
        <f t="shared" si="19"/>
        <v>131.83333333333334</v>
      </c>
      <c r="AR5" s="116">
        <f>COUNTIF(Kamper!B154:D154,"&gt;0")</f>
        <v>3</v>
      </c>
      <c r="AS5" s="124">
        <f>Kamper!E154</f>
        <v>422</v>
      </c>
      <c r="AT5" s="112">
        <f t="shared" si="20"/>
        <v>140.66666666666666</v>
      </c>
      <c r="AU5" s="112">
        <f>COUNTIF(Kamper!T172:V172,"&gt;0")</f>
        <v>0</v>
      </c>
      <c r="AV5" s="124">
        <f>Kamper!W172</f>
        <v>0</v>
      </c>
      <c r="AW5" s="112" t="str">
        <f t="shared" si="21"/>
        <v>NA</v>
      </c>
      <c r="AX5" s="112">
        <f>COUNTIF(Kamper!H190:J190,"&gt;0")</f>
        <v>0</v>
      </c>
      <c r="AY5" s="124">
        <f>Kamper!K190</f>
        <v>0</v>
      </c>
      <c r="AZ5" s="112" t="str">
        <f t="shared" si="22"/>
        <v>NA</v>
      </c>
      <c r="BA5" s="112">
        <f>COUNTIF(Kamper!H208:J208,"&gt;0")</f>
        <v>3</v>
      </c>
      <c r="BB5" s="124">
        <f>Kamper!K208</f>
        <v>422</v>
      </c>
      <c r="BC5" s="117">
        <f t="shared" si="23"/>
        <v>140.66666666666666</v>
      </c>
      <c r="BD5" s="271">
        <f t="shared" si="24"/>
        <v>2</v>
      </c>
      <c r="BE5" s="97">
        <f t="shared" si="25"/>
        <v>18</v>
      </c>
      <c r="BF5" s="236">
        <f t="shared" si="26"/>
        <v>2426</v>
      </c>
      <c r="BG5" s="241"/>
      <c r="BH5" s="148">
        <f t="shared" si="27"/>
        <v>134.77777777777777</v>
      </c>
      <c r="BI5" s="116">
        <f>COUNTIF(Kamper!H226:J226,"&gt;0")</f>
        <v>1</v>
      </c>
      <c r="BJ5" s="124">
        <f>Kamper!K226</f>
        <v>118</v>
      </c>
      <c r="BK5" s="112">
        <f t="shared" si="28"/>
        <v>118</v>
      </c>
      <c r="BL5" s="112">
        <f>COUNTIF(Kamper!H244:J244,"&gt;0")</f>
        <v>3</v>
      </c>
      <c r="BM5" s="124">
        <f>Kamper!K244</f>
        <v>412</v>
      </c>
      <c r="BN5" s="112">
        <f t="shared" si="29"/>
        <v>137.33333333333334</v>
      </c>
      <c r="BO5" s="112">
        <f>COUNTIF(Kamper!H262:J262,"&gt;0")</f>
        <v>3</v>
      </c>
      <c r="BP5" s="124">
        <f>Kamper!K262</f>
        <v>372</v>
      </c>
      <c r="BQ5" s="112">
        <f t="shared" si="30"/>
        <v>124</v>
      </c>
      <c r="BR5" s="112">
        <f>COUNTIF(Kamper!H280:J280,"&gt;0")</f>
        <v>3</v>
      </c>
      <c r="BS5" s="124">
        <f>Kamper!K280</f>
        <v>361</v>
      </c>
      <c r="BT5" s="117">
        <f t="shared" si="31"/>
        <v>120.33333333333333</v>
      </c>
      <c r="BU5" s="271">
        <f t="shared" si="32"/>
        <v>4</v>
      </c>
      <c r="BV5" s="149">
        <f t="shared" si="33"/>
        <v>28</v>
      </c>
      <c r="BW5" s="234">
        <f t="shared" si="34"/>
        <v>3689</v>
      </c>
      <c r="BX5" s="241"/>
      <c r="BY5" s="148">
        <f t="shared" si="35"/>
        <v>131.75</v>
      </c>
      <c r="BZ5" s="57">
        <f>COUNTIF(Kamper!H298:J298,"&gt;0")</f>
        <v>3</v>
      </c>
      <c r="CA5" s="26">
        <f>Kamper!K298</f>
        <v>400</v>
      </c>
      <c r="CB5" s="112">
        <f t="shared" si="36"/>
        <v>133.33333333333334</v>
      </c>
      <c r="CC5" s="52">
        <f>COUNTIF(Kamper!H316:J316,"&gt;0")</f>
        <v>3</v>
      </c>
      <c r="CD5" s="26">
        <f>Kamper!K316</f>
        <v>381</v>
      </c>
      <c r="CE5" s="117">
        <f t="shared" si="37"/>
        <v>127</v>
      </c>
      <c r="CF5" s="271">
        <f t="shared" si="38"/>
        <v>2</v>
      </c>
      <c r="CG5" s="171">
        <f t="shared" si="39"/>
        <v>34</v>
      </c>
      <c r="CH5" s="170">
        <f t="shared" si="40"/>
        <v>4470</v>
      </c>
      <c r="CI5" s="170"/>
      <c r="CJ5" s="90">
        <f t="shared" si="41"/>
        <v>131.47058823529412</v>
      </c>
    </row>
    <row r="6" spans="1:88" ht="17" thickBot="1">
      <c r="A6" s="48" t="s">
        <v>19</v>
      </c>
      <c r="B6" s="48"/>
      <c r="C6" s="48"/>
      <c r="D6" s="48"/>
      <c r="E6" s="48"/>
      <c r="F6" s="145">
        <f t="shared" si="1"/>
        <v>40</v>
      </c>
      <c r="G6" s="75">
        <f t="shared" si="2"/>
        <v>5034</v>
      </c>
      <c r="H6" s="140">
        <f t="shared" si="3"/>
        <v>125.85</v>
      </c>
      <c r="I6" s="332">
        <f t="shared" si="4"/>
        <v>420</v>
      </c>
      <c r="J6" s="134">
        <f>COUNTIF(Kamper!B11:D11,"&gt;0")</f>
        <v>1</v>
      </c>
      <c r="K6" s="124">
        <f>Kamper!E11</f>
        <v>143</v>
      </c>
      <c r="L6" s="125">
        <f t="shared" si="5"/>
        <v>143</v>
      </c>
      <c r="M6" s="124">
        <f>COUNTIF(Kamper!Z29:AB29,"&gt;0")</f>
        <v>3</v>
      </c>
      <c r="N6" s="124">
        <f>Kamper!AC29</f>
        <v>420</v>
      </c>
      <c r="O6" s="125">
        <f t="shared" si="6"/>
        <v>140</v>
      </c>
      <c r="P6" s="124">
        <f>COUNTIF(Kamper!B47:D47,"&gt;0")</f>
        <v>3</v>
      </c>
      <c r="Q6" s="124">
        <f>Kamper!E47</f>
        <v>316</v>
      </c>
      <c r="R6" s="125">
        <f t="shared" si="7"/>
        <v>105.33333333333333</v>
      </c>
      <c r="S6" s="124">
        <f>COUNTIF(Kamper!B65:D65,"&gt;0")</f>
        <v>3</v>
      </c>
      <c r="T6" s="124">
        <f>Kamper!E65</f>
        <v>376</v>
      </c>
      <c r="U6" s="244">
        <f t="shared" si="8"/>
        <v>125.33333333333333</v>
      </c>
      <c r="V6" s="271">
        <f t="shared" si="9"/>
        <v>4</v>
      </c>
      <c r="W6" s="262">
        <f t="shared" si="10"/>
        <v>10</v>
      </c>
      <c r="X6" s="263">
        <f t="shared" si="0"/>
        <v>1255</v>
      </c>
      <c r="Y6" s="266"/>
      <c r="Z6" s="265">
        <f t="shared" si="11"/>
        <v>125.5</v>
      </c>
      <c r="AA6" s="252">
        <f>COUNTIF(Kamper!B83:D83,"&gt;0")</f>
        <v>0</v>
      </c>
      <c r="AB6" s="124">
        <f>Kamper!E83</f>
        <v>0</v>
      </c>
      <c r="AC6" s="112" t="str">
        <f t="shared" si="12"/>
        <v>NA</v>
      </c>
      <c r="AD6" s="112">
        <f>COUNTIF(Kamper!B101:D101,"&gt;0")</f>
        <v>3</v>
      </c>
      <c r="AE6" s="124">
        <f>Kamper!E101</f>
        <v>389</v>
      </c>
      <c r="AF6" s="112">
        <f t="shared" si="13"/>
        <v>129.66666666666666</v>
      </c>
      <c r="AG6" s="112">
        <f>COUNTIF(Kamper!B119:D119,"&gt;0")</f>
        <v>3</v>
      </c>
      <c r="AH6" s="124">
        <f>Kamper!E119</f>
        <v>368</v>
      </c>
      <c r="AI6" s="112">
        <f t="shared" si="14"/>
        <v>122.66666666666667</v>
      </c>
      <c r="AJ6" s="112">
        <f>COUNTIF(Kamper!B137:D137,"&gt;0")</f>
        <v>3</v>
      </c>
      <c r="AK6" s="124">
        <f>Kamper!E137</f>
        <v>398</v>
      </c>
      <c r="AL6" s="117">
        <f t="shared" si="15"/>
        <v>132.66666666666666</v>
      </c>
      <c r="AM6" s="271">
        <f t="shared" si="16"/>
        <v>3</v>
      </c>
      <c r="AN6" s="109">
        <f t="shared" si="17"/>
        <v>19</v>
      </c>
      <c r="AO6" s="234">
        <f t="shared" si="18"/>
        <v>2410</v>
      </c>
      <c r="AP6" s="241"/>
      <c r="AQ6" s="148">
        <f t="shared" si="19"/>
        <v>126.84210526315789</v>
      </c>
      <c r="AR6" s="116">
        <f>COUNTIF(Kamper!B155:D155,"&gt;0")</f>
        <v>3</v>
      </c>
      <c r="AS6" s="124">
        <f>Kamper!E155</f>
        <v>395</v>
      </c>
      <c r="AT6" s="112">
        <f t="shared" si="20"/>
        <v>131.66666666666666</v>
      </c>
      <c r="AU6" s="112">
        <f>COUNTIF(Kamper!T173:V173,"&gt;0")</f>
        <v>3</v>
      </c>
      <c r="AV6" s="124">
        <f>Kamper!W173</f>
        <v>376</v>
      </c>
      <c r="AW6" s="112">
        <f t="shared" si="21"/>
        <v>125.33333333333333</v>
      </c>
      <c r="AX6" s="112">
        <f>COUNTIF(Kamper!H191:J191,"&gt;0")</f>
        <v>0</v>
      </c>
      <c r="AY6" s="124">
        <f>Kamper!K191</f>
        <v>0</v>
      </c>
      <c r="AZ6" s="112" t="str">
        <f t="shared" si="22"/>
        <v>NA</v>
      </c>
      <c r="BA6" s="112">
        <f>COUNTIF(Kamper!H209:J209,"&gt;0")</f>
        <v>3</v>
      </c>
      <c r="BB6" s="124">
        <f>Kamper!K209</f>
        <v>302</v>
      </c>
      <c r="BC6" s="117">
        <f t="shared" si="23"/>
        <v>100.66666666666667</v>
      </c>
      <c r="BD6" s="271">
        <f t="shared" si="24"/>
        <v>3</v>
      </c>
      <c r="BE6" s="97">
        <f t="shared" si="25"/>
        <v>28</v>
      </c>
      <c r="BF6" s="236">
        <f t="shared" si="26"/>
        <v>3483</v>
      </c>
      <c r="BG6" s="241"/>
      <c r="BH6" s="148">
        <f t="shared" si="27"/>
        <v>124.39285714285714</v>
      </c>
      <c r="BI6" s="116">
        <f>COUNTIF(Kamper!H227:J227,"&gt;0")</f>
        <v>3</v>
      </c>
      <c r="BJ6" s="124">
        <f>Kamper!K227</f>
        <v>442</v>
      </c>
      <c r="BK6" s="112">
        <f t="shared" si="28"/>
        <v>147.33333333333334</v>
      </c>
      <c r="BL6" s="112">
        <f>COUNTIF(Kamper!H245:J245,"&gt;0")</f>
        <v>3</v>
      </c>
      <c r="BM6" s="124">
        <f>Kamper!K245</f>
        <v>369</v>
      </c>
      <c r="BN6" s="112">
        <f t="shared" si="29"/>
        <v>123</v>
      </c>
      <c r="BO6" s="112">
        <f>COUNTIF(Kamper!H263:J263,"&gt;0")</f>
        <v>3</v>
      </c>
      <c r="BP6" s="124">
        <f>Kamper!K263</f>
        <v>398</v>
      </c>
      <c r="BQ6" s="112">
        <f t="shared" si="30"/>
        <v>132.66666666666666</v>
      </c>
      <c r="BR6" s="112">
        <f>COUNTIF(Kamper!H281:J281,"&gt;0")</f>
        <v>0</v>
      </c>
      <c r="BS6" s="124">
        <f>Kamper!K281</f>
        <v>0</v>
      </c>
      <c r="BT6" s="117" t="str">
        <f t="shared" si="31"/>
        <v>NA</v>
      </c>
      <c r="BU6" s="271">
        <f t="shared" si="32"/>
        <v>3</v>
      </c>
      <c r="BV6" s="149">
        <f t="shared" si="33"/>
        <v>37</v>
      </c>
      <c r="BW6" s="234">
        <f t="shared" si="34"/>
        <v>4692</v>
      </c>
      <c r="BX6" s="241"/>
      <c r="BY6" s="148">
        <f t="shared" si="35"/>
        <v>126.81081081081081</v>
      </c>
      <c r="BZ6" s="57">
        <f>COUNTIF(Kamper!H299:J299,"&gt;0")</f>
        <v>0</v>
      </c>
      <c r="CA6" s="26">
        <f>Kamper!K299</f>
        <v>0</v>
      </c>
      <c r="CB6" s="112" t="str">
        <f t="shared" si="36"/>
        <v>NA</v>
      </c>
      <c r="CC6" s="52">
        <f>COUNTIF(Kamper!H317:J317,"&gt;0")</f>
        <v>3</v>
      </c>
      <c r="CD6" s="26">
        <f>Kamper!K317</f>
        <v>342</v>
      </c>
      <c r="CE6" s="117">
        <f t="shared" si="37"/>
        <v>114</v>
      </c>
      <c r="CF6" s="271">
        <f t="shared" si="38"/>
        <v>1</v>
      </c>
      <c r="CG6" s="171">
        <f t="shared" si="39"/>
        <v>40</v>
      </c>
      <c r="CH6" s="170">
        <f t="shared" si="40"/>
        <v>5034</v>
      </c>
      <c r="CI6" s="170"/>
      <c r="CJ6" s="90">
        <f t="shared" si="41"/>
        <v>125.85</v>
      </c>
    </row>
    <row r="7" spans="1:88" ht="17" thickBot="1">
      <c r="A7" s="9"/>
      <c r="B7" s="9"/>
      <c r="C7" s="9"/>
      <c r="D7" s="9"/>
      <c r="E7" s="9"/>
      <c r="F7" s="145">
        <f t="shared" si="1"/>
        <v>0</v>
      </c>
      <c r="G7" s="75">
        <f t="shared" si="2"/>
        <v>0</v>
      </c>
      <c r="H7" s="140" t="str">
        <f t="shared" si="3"/>
        <v>NA</v>
      </c>
      <c r="I7" s="332">
        <f t="shared" si="4"/>
        <v>0</v>
      </c>
      <c r="J7" s="134">
        <f>COUNTIF(Kamper!B12:D12,"&gt;0")</f>
        <v>0</v>
      </c>
      <c r="K7" s="124">
        <f>Kamper!E12</f>
        <v>0</v>
      </c>
      <c r="L7" s="125" t="str">
        <f t="shared" si="5"/>
        <v>NA</v>
      </c>
      <c r="M7" s="124">
        <f>COUNTIF(Kamper!Z30:AB30,"&gt;0")</f>
        <v>0</v>
      </c>
      <c r="N7" s="124">
        <f>Kamper!AC30</f>
        <v>0</v>
      </c>
      <c r="O7" s="125" t="str">
        <f t="shared" si="6"/>
        <v>NA</v>
      </c>
      <c r="P7" s="124">
        <f>COUNTIF(Kamper!B48:D48,"&gt;0")</f>
        <v>0</v>
      </c>
      <c r="Q7" s="124">
        <f>Kamper!E48</f>
        <v>0</v>
      </c>
      <c r="R7" s="125" t="str">
        <f t="shared" si="7"/>
        <v>NA</v>
      </c>
      <c r="S7" s="124">
        <f>COUNTIF(Kamper!B66:D66,"&gt;0")</f>
        <v>0</v>
      </c>
      <c r="T7" s="124">
        <f>Kamper!E66</f>
        <v>0</v>
      </c>
      <c r="U7" s="244" t="str">
        <f t="shared" si="8"/>
        <v>NA</v>
      </c>
      <c r="V7" s="271">
        <f t="shared" si="9"/>
        <v>0</v>
      </c>
      <c r="W7" s="262">
        <f t="shared" si="10"/>
        <v>0</v>
      </c>
      <c r="X7" s="263">
        <f t="shared" si="0"/>
        <v>0</v>
      </c>
      <c r="Y7" s="266"/>
      <c r="Z7" s="265" t="str">
        <f t="shared" si="11"/>
        <v>NA</v>
      </c>
      <c r="AA7" s="252">
        <f>COUNTIF(Kamper!B84:D84,"&gt;0")</f>
        <v>0</v>
      </c>
      <c r="AB7" s="124">
        <f>Kamper!E84</f>
        <v>0</v>
      </c>
      <c r="AC7" s="112" t="str">
        <f t="shared" si="12"/>
        <v>NA</v>
      </c>
      <c r="AD7" s="112">
        <f>COUNTIF(Kamper!B102:D102,"&gt;0")</f>
        <v>0</v>
      </c>
      <c r="AE7" s="124">
        <f>Kamper!E102</f>
        <v>0</v>
      </c>
      <c r="AF7" s="112" t="str">
        <f t="shared" si="13"/>
        <v>NA</v>
      </c>
      <c r="AG7" s="112">
        <f>COUNTIF(Kamper!B120:D120,"&gt;0")</f>
        <v>0</v>
      </c>
      <c r="AH7" s="124">
        <f>Kamper!E120</f>
        <v>0</v>
      </c>
      <c r="AI7" s="112" t="str">
        <f t="shared" si="14"/>
        <v>NA</v>
      </c>
      <c r="AJ7" s="112">
        <f>COUNTIF(Kamper!B138:D138,"&gt;0")</f>
        <v>0</v>
      </c>
      <c r="AK7" s="124">
        <f>Kamper!E138</f>
        <v>0</v>
      </c>
      <c r="AL7" s="117" t="str">
        <f t="shared" si="15"/>
        <v>NA</v>
      </c>
      <c r="AM7" s="271">
        <f t="shared" si="16"/>
        <v>0</v>
      </c>
      <c r="AN7" s="109">
        <f t="shared" si="17"/>
        <v>0</v>
      </c>
      <c r="AO7" s="234">
        <f t="shared" si="18"/>
        <v>0</v>
      </c>
      <c r="AP7" s="241"/>
      <c r="AQ7" s="148" t="str">
        <f t="shared" si="19"/>
        <v>NA</v>
      </c>
      <c r="AR7" s="116">
        <f>COUNTIF(Kamper!B156:D156,"&gt;0")</f>
        <v>0</v>
      </c>
      <c r="AS7" s="124">
        <f>Kamper!E156</f>
        <v>0</v>
      </c>
      <c r="AT7" s="112" t="str">
        <f t="shared" si="20"/>
        <v>NA</v>
      </c>
      <c r="AU7" s="112">
        <f>COUNTIF(Kamper!T174:V174,"&gt;0")</f>
        <v>0</v>
      </c>
      <c r="AV7" s="124">
        <f>Kamper!W174</f>
        <v>0</v>
      </c>
      <c r="AW7" s="112" t="str">
        <f t="shared" si="21"/>
        <v>NA</v>
      </c>
      <c r="AX7" s="112">
        <f>COUNTIF(Kamper!H192:J192,"&gt;0")</f>
        <v>0</v>
      </c>
      <c r="AY7" s="124">
        <f>Kamper!K192</f>
        <v>0</v>
      </c>
      <c r="AZ7" s="112" t="str">
        <f t="shared" si="22"/>
        <v>NA</v>
      </c>
      <c r="BA7" s="112">
        <f>COUNTIF(Kamper!H210:J210,"&gt;0")</f>
        <v>0</v>
      </c>
      <c r="BB7" s="124">
        <f>Kamper!K210</f>
        <v>0</v>
      </c>
      <c r="BC7" s="117" t="str">
        <f t="shared" si="23"/>
        <v>NA</v>
      </c>
      <c r="BD7" s="271">
        <f t="shared" si="24"/>
        <v>0</v>
      </c>
      <c r="BE7" s="97">
        <f t="shared" si="25"/>
        <v>0</v>
      </c>
      <c r="BF7" s="236">
        <f t="shared" si="26"/>
        <v>0</v>
      </c>
      <c r="BG7" s="241"/>
      <c r="BH7" s="148" t="str">
        <f t="shared" si="27"/>
        <v>NA</v>
      </c>
      <c r="BI7" s="116">
        <f>COUNTIF(Kamper!H228:J228,"&gt;0")</f>
        <v>0</v>
      </c>
      <c r="BJ7" s="124">
        <f>Kamper!K228</f>
        <v>0</v>
      </c>
      <c r="BK7" s="112" t="str">
        <f t="shared" si="28"/>
        <v>NA</v>
      </c>
      <c r="BL7" s="112">
        <f>COUNTIF(Kamper!H246:J246,"&gt;0")</f>
        <v>0</v>
      </c>
      <c r="BM7" s="124">
        <f>Kamper!K246</f>
        <v>0</v>
      </c>
      <c r="BN7" s="112" t="str">
        <f t="shared" si="29"/>
        <v>NA</v>
      </c>
      <c r="BO7" s="112">
        <f>COUNTIF(Kamper!H264:J264,"&gt;0")</f>
        <v>0</v>
      </c>
      <c r="BP7" s="124">
        <f>Kamper!K264</f>
        <v>0</v>
      </c>
      <c r="BQ7" s="112" t="str">
        <f t="shared" si="30"/>
        <v>NA</v>
      </c>
      <c r="BR7" s="112">
        <f>COUNTIF(Kamper!H282:J282,"&gt;0")</f>
        <v>0</v>
      </c>
      <c r="BS7" s="124">
        <f>Kamper!K282</f>
        <v>0</v>
      </c>
      <c r="BT7" s="117" t="str">
        <f t="shared" si="31"/>
        <v>NA</v>
      </c>
      <c r="BU7" s="271">
        <f t="shared" si="32"/>
        <v>0</v>
      </c>
      <c r="BV7" s="149">
        <f t="shared" si="33"/>
        <v>0</v>
      </c>
      <c r="BW7" s="234">
        <f t="shared" si="34"/>
        <v>0</v>
      </c>
      <c r="BX7" s="241"/>
      <c r="BY7" s="148" t="str">
        <f t="shared" si="35"/>
        <v>NA</v>
      </c>
      <c r="BZ7" s="57">
        <f>COUNTIF(Kamper!H300:J300,"&gt;0")</f>
        <v>0</v>
      </c>
      <c r="CA7" s="26">
        <f>Kamper!K300</f>
        <v>0</v>
      </c>
      <c r="CB7" s="112" t="str">
        <f t="shared" si="36"/>
        <v>NA</v>
      </c>
      <c r="CC7" s="52">
        <f>COUNTIF(Kamper!H318:J318,"&gt;0")</f>
        <v>0</v>
      </c>
      <c r="CD7" s="26">
        <f>Kamper!K318</f>
        <v>0</v>
      </c>
      <c r="CE7" s="117" t="str">
        <f t="shared" si="37"/>
        <v>NA</v>
      </c>
      <c r="CF7" s="271">
        <f t="shared" si="38"/>
        <v>0</v>
      </c>
      <c r="CG7" s="171">
        <f t="shared" si="39"/>
        <v>0</v>
      </c>
      <c r="CH7" s="170">
        <f t="shared" si="40"/>
        <v>0</v>
      </c>
      <c r="CI7" s="170"/>
      <c r="CJ7" s="90" t="str">
        <f t="shared" si="41"/>
        <v>NA</v>
      </c>
    </row>
    <row r="8" spans="1:88" s="25" customFormat="1" ht="17" thickBot="1">
      <c r="A8" s="9"/>
      <c r="B8" s="9"/>
      <c r="C8" s="9"/>
      <c r="D8" s="9"/>
      <c r="E8" s="9"/>
      <c r="F8" s="145">
        <f t="shared" si="1"/>
        <v>0</v>
      </c>
      <c r="G8" s="75">
        <f t="shared" si="2"/>
        <v>0</v>
      </c>
      <c r="H8" s="140" t="str">
        <f t="shared" si="3"/>
        <v>NA</v>
      </c>
      <c r="I8" s="332">
        <f t="shared" si="4"/>
        <v>0</v>
      </c>
      <c r="J8" s="134">
        <f>COUNTIF(Kamper!B13:D13,"&gt;0")</f>
        <v>0</v>
      </c>
      <c r="K8" s="124">
        <f>Kamper!E13</f>
        <v>0</v>
      </c>
      <c r="L8" s="125" t="str">
        <f t="shared" si="5"/>
        <v>NA</v>
      </c>
      <c r="M8" s="124">
        <f>COUNTIF(Kamper!Z31:AB31,"&gt;0")</f>
        <v>0</v>
      </c>
      <c r="N8" s="124">
        <f>Kamper!AC31</f>
        <v>0</v>
      </c>
      <c r="O8" s="125" t="str">
        <f t="shared" si="6"/>
        <v>NA</v>
      </c>
      <c r="P8" s="124">
        <f>COUNTIF(Kamper!B49:D49,"&gt;0")</f>
        <v>0</v>
      </c>
      <c r="Q8" s="124">
        <f>Kamper!E49</f>
        <v>0</v>
      </c>
      <c r="R8" s="125" t="str">
        <f t="shared" si="7"/>
        <v>NA</v>
      </c>
      <c r="S8" s="124">
        <f>COUNTIF(Kamper!B67:D67,"&gt;0")</f>
        <v>0</v>
      </c>
      <c r="T8" s="124">
        <f>Kamper!E67</f>
        <v>0</v>
      </c>
      <c r="U8" s="244" t="str">
        <f t="shared" si="8"/>
        <v>NA</v>
      </c>
      <c r="V8" s="271">
        <f t="shared" si="9"/>
        <v>0</v>
      </c>
      <c r="W8" s="262">
        <f t="shared" si="10"/>
        <v>0</v>
      </c>
      <c r="X8" s="263">
        <f t="shared" si="0"/>
        <v>0</v>
      </c>
      <c r="Y8" s="266"/>
      <c r="Z8" s="265" t="str">
        <f t="shared" si="11"/>
        <v>NA</v>
      </c>
      <c r="AA8" s="252">
        <f>COUNTIF(Kamper!B85:D85,"&gt;0")</f>
        <v>0</v>
      </c>
      <c r="AB8" s="124">
        <f>Kamper!E85</f>
        <v>0</v>
      </c>
      <c r="AC8" s="112" t="str">
        <f t="shared" si="12"/>
        <v>NA</v>
      </c>
      <c r="AD8" s="112">
        <f>COUNTIF(Kamper!B103:D103,"&gt;0")</f>
        <v>0</v>
      </c>
      <c r="AE8" s="124">
        <f>Kamper!E103</f>
        <v>0</v>
      </c>
      <c r="AF8" s="112" t="str">
        <f t="shared" si="13"/>
        <v>NA</v>
      </c>
      <c r="AG8" s="112">
        <f>COUNTIF(Kamper!B121:D121,"&gt;0")</f>
        <v>0</v>
      </c>
      <c r="AH8" s="124">
        <f>Kamper!E121</f>
        <v>0</v>
      </c>
      <c r="AI8" s="112" t="str">
        <f t="shared" si="14"/>
        <v>NA</v>
      </c>
      <c r="AJ8" s="112">
        <f>COUNTIF(Kamper!B139:D139,"&gt;0")</f>
        <v>0</v>
      </c>
      <c r="AK8" s="124">
        <f>Kamper!E139</f>
        <v>0</v>
      </c>
      <c r="AL8" s="117" t="str">
        <f t="shared" si="15"/>
        <v>NA</v>
      </c>
      <c r="AM8" s="271">
        <f t="shared" si="16"/>
        <v>0</v>
      </c>
      <c r="AN8" s="109">
        <f t="shared" si="17"/>
        <v>0</v>
      </c>
      <c r="AO8" s="234">
        <f t="shared" si="18"/>
        <v>0</v>
      </c>
      <c r="AP8" s="241"/>
      <c r="AQ8" s="148" t="str">
        <f t="shared" si="19"/>
        <v>NA</v>
      </c>
      <c r="AR8" s="116">
        <f>COUNTIF(Kamper!B157:D157,"&gt;0")</f>
        <v>0</v>
      </c>
      <c r="AS8" s="124">
        <f>Kamper!E157</f>
        <v>0</v>
      </c>
      <c r="AT8" s="112" t="str">
        <f t="shared" si="20"/>
        <v>NA</v>
      </c>
      <c r="AU8" s="112">
        <f>COUNTIF(Kamper!T175:V175,"&gt;0")</f>
        <v>0</v>
      </c>
      <c r="AV8" s="124">
        <f>Kamper!W175</f>
        <v>0</v>
      </c>
      <c r="AW8" s="112" t="str">
        <f t="shared" si="21"/>
        <v>NA</v>
      </c>
      <c r="AX8" s="112">
        <f>COUNTIF(Kamper!H193:J193,"&gt;0")</f>
        <v>0</v>
      </c>
      <c r="AY8" s="124">
        <f>Kamper!K193</f>
        <v>0</v>
      </c>
      <c r="AZ8" s="112" t="str">
        <f t="shared" si="22"/>
        <v>NA</v>
      </c>
      <c r="BA8" s="112">
        <f>COUNTIF(Kamper!H211:J211,"&gt;0")</f>
        <v>0</v>
      </c>
      <c r="BB8" s="124">
        <f>Kamper!K211</f>
        <v>0</v>
      </c>
      <c r="BC8" s="117" t="str">
        <f t="shared" si="23"/>
        <v>NA</v>
      </c>
      <c r="BD8" s="271">
        <f t="shared" si="24"/>
        <v>0</v>
      </c>
      <c r="BE8" s="97">
        <f t="shared" si="25"/>
        <v>0</v>
      </c>
      <c r="BF8" s="236">
        <f t="shared" si="26"/>
        <v>0</v>
      </c>
      <c r="BG8" s="241"/>
      <c r="BH8" s="148" t="str">
        <f t="shared" si="27"/>
        <v>NA</v>
      </c>
      <c r="BI8" s="116">
        <f>COUNTIF(Kamper!H229:J229,"&gt;0")</f>
        <v>0</v>
      </c>
      <c r="BJ8" s="124">
        <f>Kamper!K229</f>
        <v>0</v>
      </c>
      <c r="BK8" s="112" t="str">
        <f t="shared" si="28"/>
        <v>NA</v>
      </c>
      <c r="BL8" s="112">
        <f>COUNTIF(Kamper!H247:J247,"&gt;0")</f>
        <v>0</v>
      </c>
      <c r="BM8" s="124">
        <f>Kamper!K247</f>
        <v>0</v>
      </c>
      <c r="BN8" s="112" t="str">
        <f t="shared" si="29"/>
        <v>NA</v>
      </c>
      <c r="BO8" s="112">
        <f>COUNTIF(Kamper!H265:J265,"&gt;0")</f>
        <v>0</v>
      </c>
      <c r="BP8" s="124">
        <f>Kamper!K265</f>
        <v>0</v>
      </c>
      <c r="BQ8" s="112" t="str">
        <f t="shared" si="30"/>
        <v>NA</v>
      </c>
      <c r="BR8" s="112">
        <f>COUNTIF(Kamper!H283:J283,"&gt;0")</f>
        <v>0</v>
      </c>
      <c r="BS8" s="124">
        <f>Kamper!K283</f>
        <v>0</v>
      </c>
      <c r="BT8" s="117" t="str">
        <f t="shared" si="31"/>
        <v>NA</v>
      </c>
      <c r="BU8" s="271">
        <f t="shared" si="32"/>
        <v>0</v>
      </c>
      <c r="BV8" s="149">
        <f t="shared" si="33"/>
        <v>0</v>
      </c>
      <c r="BW8" s="234">
        <f t="shared" si="34"/>
        <v>0</v>
      </c>
      <c r="BX8" s="241"/>
      <c r="BY8" s="148" t="str">
        <f t="shared" si="35"/>
        <v>NA</v>
      </c>
      <c r="BZ8" s="57">
        <f>COUNTIF(Kamper!H301:J301,"&gt;0")</f>
        <v>0</v>
      </c>
      <c r="CA8" s="26">
        <f>Kamper!K301</f>
        <v>0</v>
      </c>
      <c r="CB8" s="112" t="str">
        <f t="shared" si="36"/>
        <v>NA</v>
      </c>
      <c r="CC8" s="52">
        <f>COUNTIF(Kamper!H319:J319,"&gt;0")</f>
        <v>0</v>
      </c>
      <c r="CD8" s="26">
        <f>Kamper!K319</f>
        <v>0</v>
      </c>
      <c r="CE8" s="117" t="str">
        <f t="shared" si="37"/>
        <v>NA</v>
      </c>
      <c r="CF8" s="271">
        <f t="shared" si="38"/>
        <v>0</v>
      </c>
      <c r="CG8" s="171">
        <f t="shared" si="39"/>
        <v>0</v>
      </c>
      <c r="CH8" s="170">
        <f t="shared" si="40"/>
        <v>0</v>
      </c>
      <c r="CI8" s="170"/>
      <c r="CJ8" s="90" t="str">
        <f t="shared" si="41"/>
        <v>NA</v>
      </c>
    </row>
    <row r="9" spans="1:88" s="25" customFormat="1" ht="17" thickBot="1">
      <c r="A9" s="12"/>
      <c r="B9" s="12"/>
      <c r="C9" s="12"/>
      <c r="D9" s="12"/>
      <c r="E9" s="12"/>
      <c r="F9" s="146">
        <f t="shared" si="1"/>
        <v>0</v>
      </c>
      <c r="G9" s="188">
        <f>CH9</f>
        <v>0</v>
      </c>
      <c r="H9" s="142" t="str">
        <f t="shared" si="3"/>
        <v>NA</v>
      </c>
      <c r="I9" s="219">
        <f t="shared" si="4"/>
        <v>0</v>
      </c>
      <c r="J9" s="135">
        <f>COUNTIF(Kamper!B14:D14,"&gt;0")</f>
        <v>0</v>
      </c>
      <c r="K9" s="127">
        <f>Kamper!E14</f>
        <v>0</v>
      </c>
      <c r="L9" s="128" t="str">
        <f t="shared" si="5"/>
        <v>NA</v>
      </c>
      <c r="M9" s="127">
        <f>COUNTIF(Kamper!Z32:AB32,"&gt;0")</f>
        <v>0</v>
      </c>
      <c r="N9" s="127">
        <f>Kamper!AC32</f>
        <v>0</v>
      </c>
      <c r="O9" s="128" t="str">
        <f t="shared" si="6"/>
        <v>NA</v>
      </c>
      <c r="P9" s="127">
        <f>COUNTIF(Kamper!B50:D50,"&gt;0")</f>
        <v>0</v>
      </c>
      <c r="Q9" s="127">
        <f>Kamper!E50</f>
        <v>0</v>
      </c>
      <c r="R9" s="128" t="str">
        <f t="shared" si="7"/>
        <v>NA</v>
      </c>
      <c r="S9" s="127">
        <f>COUNTIF(Kamper!B68:D68,"&gt;0")</f>
        <v>0</v>
      </c>
      <c r="T9" s="127">
        <f>Kamper!E68</f>
        <v>0</v>
      </c>
      <c r="U9" s="249" t="str">
        <f t="shared" si="8"/>
        <v>NA</v>
      </c>
      <c r="V9" s="271">
        <f t="shared" si="9"/>
        <v>0</v>
      </c>
      <c r="W9" s="262">
        <f t="shared" si="10"/>
        <v>0</v>
      </c>
      <c r="X9" s="263">
        <f t="shared" si="0"/>
        <v>0</v>
      </c>
      <c r="Y9" s="267"/>
      <c r="Z9" s="265" t="str">
        <f t="shared" si="11"/>
        <v>NA</v>
      </c>
      <c r="AA9" s="253">
        <f>COUNTIF(Kamper!B86:D86,"&gt;0")</f>
        <v>0</v>
      </c>
      <c r="AB9" s="127">
        <f>Kamper!E86</f>
        <v>0</v>
      </c>
      <c r="AC9" s="119" t="str">
        <f t="shared" si="12"/>
        <v>NA</v>
      </c>
      <c r="AD9" s="119">
        <f>COUNTIF(Kamper!B104:D104,"&gt;0")</f>
        <v>0</v>
      </c>
      <c r="AE9" s="127">
        <f>Kamper!E104</f>
        <v>0</v>
      </c>
      <c r="AF9" s="119" t="str">
        <f t="shared" si="13"/>
        <v>NA</v>
      </c>
      <c r="AG9" s="119">
        <f>COUNTIF(Kamper!B122:D122,"&gt;0")</f>
        <v>0</v>
      </c>
      <c r="AH9" s="127">
        <f>Kamper!E122</f>
        <v>0</v>
      </c>
      <c r="AI9" s="119" t="str">
        <f t="shared" si="14"/>
        <v>NA</v>
      </c>
      <c r="AJ9" s="119">
        <f>COUNTIF(Kamper!B140:D140,"&gt;0")</f>
        <v>0</v>
      </c>
      <c r="AK9" s="127">
        <f>Kamper!E140</f>
        <v>0</v>
      </c>
      <c r="AL9" s="120" t="str">
        <f t="shared" si="15"/>
        <v>NA</v>
      </c>
      <c r="AM9" s="271">
        <f t="shared" si="16"/>
        <v>0</v>
      </c>
      <c r="AN9" s="109">
        <f t="shared" si="17"/>
        <v>0</v>
      </c>
      <c r="AO9" s="234">
        <f t="shared" si="18"/>
        <v>0</v>
      </c>
      <c r="AP9" s="242"/>
      <c r="AQ9" s="148" t="str">
        <f t="shared" si="19"/>
        <v>NA</v>
      </c>
      <c r="AR9" s="118">
        <f>COUNTIF(Kamper!B158:D158,"&gt;0")</f>
        <v>0</v>
      </c>
      <c r="AS9" s="127">
        <f>Kamper!E158</f>
        <v>0</v>
      </c>
      <c r="AT9" s="119" t="str">
        <f t="shared" si="20"/>
        <v>NA</v>
      </c>
      <c r="AU9" s="119">
        <f>COUNTIF(Kamper!T176:V176,"&gt;0")</f>
        <v>0</v>
      </c>
      <c r="AV9" s="127">
        <f>Kamper!W176</f>
        <v>0</v>
      </c>
      <c r="AW9" s="119" t="str">
        <f t="shared" si="21"/>
        <v>NA</v>
      </c>
      <c r="AX9" s="119">
        <f>COUNTIF(Kamper!H194:J194,"&gt;0")</f>
        <v>0</v>
      </c>
      <c r="AY9" s="127">
        <f>Kamper!K194</f>
        <v>0</v>
      </c>
      <c r="AZ9" s="119" t="str">
        <f t="shared" si="22"/>
        <v>NA</v>
      </c>
      <c r="BA9" s="119">
        <f>COUNTIF(Kamper!H212:J212,"&gt;0")</f>
        <v>0</v>
      </c>
      <c r="BB9" s="127">
        <f>Kamper!K212</f>
        <v>0</v>
      </c>
      <c r="BC9" s="120" t="str">
        <f t="shared" si="23"/>
        <v>NA</v>
      </c>
      <c r="BD9" s="271">
        <f t="shared" si="24"/>
        <v>0</v>
      </c>
      <c r="BE9" s="150">
        <f t="shared" si="25"/>
        <v>0</v>
      </c>
      <c r="BF9" s="236">
        <f t="shared" si="26"/>
        <v>0</v>
      </c>
      <c r="BG9" s="242"/>
      <c r="BH9" s="148" t="str">
        <f t="shared" si="27"/>
        <v>NA</v>
      </c>
      <c r="BI9" s="118">
        <f>COUNTIF(Kamper!H230:J230,"&gt;0")</f>
        <v>0</v>
      </c>
      <c r="BJ9" s="127">
        <f>Kamper!K230</f>
        <v>0</v>
      </c>
      <c r="BK9" s="119" t="str">
        <f t="shared" si="28"/>
        <v>NA</v>
      </c>
      <c r="BL9" s="119">
        <f>COUNTIF(Kamper!H248:J248,"&gt;0")</f>
        <v>0</v>
      </c>
      <c r="BM9" s="127">
        <f>Kamper!K248</f>
        <v>0</v>
      </c>
      <c r="BN9" s="119" t="str">
        <f t="shared" si="29"/>
        <v>NA</v>
      </c>
      <c r="BO9" s="119">
        <f>COUNTIF(Kamper!H266:J266,"&gt;0")</f>
        <v>0</v>
      </c>
      <c r="BP9" s="127">
        <f>Kamper!K266</f>
        <v>0</v>
      </c>
      <c r="BQ9" s="119" t="str">
        <f t="shared" si="30"/>
        <v>NA</v>
      </c>
      <c r="BR9" s="119">
        <f>COUNTIF(Kamper!H284:J284,"&gt;0")</f>
        <v>0</v>
      </c>
      <c r="BS9" s="127">
        <f>Kamper!K284</f>
        <v>0</v>
      </c>
      <c r="BT9" s="120" t="str">
        <f t="shared" si="31"/>
        <v>NA</v>
      </c>
      <c r="BU9" s="271">
        <f t="shared" si="32"/>
        <v>0</v>
      </c>
      <c r="BV9" s="149">
        <f t="shared" si="33"/>
        <v>0</v>
      </c>
      <c r="BW9" s="234">
        <f t="shared" si="34"/>
        <v>0</v>
      </c>
      <c r="BX9" s="242"/>
      <c r="BY9" s="148" t="str">
        <f t="shared" si="35"/>
        <v>NA</v>
      </c>
      <c r="BZ9" s="59">
        <f>COUNTIF(Kamper!H302:J302,"&gt;0")</f>
        <v>0</v>
      </c>
      <c r="CA9" s="60">
        <f>Kamper!K302</f>
        <v>0</v>
      </c>
      <c r="CB9" s="119" t="str">
        <f t="shared" si="36"/>
        <v>NA</v>
      </c>
      <c r="CC9" s="61">
        <f>COUNTIF(Kamper!H320:J320,"&gt;0")</f>
        <v>0</v>
      </c>
      <c r="CD9" s="60">
        <f>Kamper!K320</f>
        <v>0</v>
      </c>
      <c r="CE9" s="120" t="str">
        <f t="shared" si="37"/>
        <v>NA</v>
      </c>
      <c r="CF9" s="271">
        <f t="shared" si="38"/>
        <v>0</v>
      </c>
      <c r="CG9" s="171">
        <f t="shared" si="39"/>
        <v>0</v>
      </c>
      <c r="CH9" s="170">
        <f t="shared" si="40"/>
        <v>0</v>
      </c>
      <c r="CI9" s="170"/>
      <c r="CJ9" s="90" t="str">
        <f t="shared" si="41"/>
        <v>NA</v>
      </c>
    </row>
    <row r="10" spans="1:88" s="25" customFormat="1" ht="16" thickBot="1">
      <c r="F10" s="76"/>
      <c r="G10" s="28"/>
      <c r="H10" s="43"/>
      <c r="I10" s="69"/>
      <c r="J10" s="76"/>
      <c r="K10" s="28"/>
      <c r="L10" s="77"/>
      <c r="M10" s="28"/>
      <c r="N10" s="28"/>
      <c r="O10" s="77"/>
      <c r="P10" s="28"/>
      <c r="Q10" s="28"/>
      <c r="R10" s="77"/>
      <c r="S10" s="28"/>
      <c r="T10" s="28"/>
      <c r="U10" s="77"/>
      <c r="V10" s="76"/>
      <c r="Z10" s="43"/>
      <c r="AA10" s="69"/>
      <c r="AB10" s="28"/>
      <c r="AE10" s="28"/>
      <c r="AH10" s="28"/>
      <c r="AK10" s="28"/>
      <c r="AO10" s="69"/>
      <c r="AP10" s="69"/>
      <c r="AQ10" s="43"/>
      <c r="AR10" s="69"/>
      <c r="AS10" s="28"/>
      <c r="AV10" s="28"/>
      <c r="AY10" s="28"/>
      <c r="BB10" s="28"/>
      <c r="BI10" s="69"/>
      <c r="BJ10" s="28"/>
      <c r="BM10" s="28"/>
      <c r="BP10" s="28"/>
      <c r="BS10" s="28"/>
      <c r="CA10" s="28"/>
      <c r="CD10" s="28"/>
      <c r="CG10" s="69"/>
    </row>
    <row r="11" spans="1:88" s="25" customFormat="1" ht="126" thickBot="1">
      <c r="A11" s="80"/>
      <c r="B11" s="222" t="s">
        <v>264</v>
      </c>
      <c r="C11" s="222" t="s">
        <v>265</v>
      </c>
      <c r="D11" s="222" t="s">
        <v>266</v>
      </c>
      <c r="E11" s="222" t="s">
        <v>267</v>
      </c>
      <c r="F11" s="92" t="s">
        <v>61</v>
      </c>
      <c r="G11" s="94" t="s">
        <v>62</v>
      </c>
      <c r="H11" s="81" t="s">
        <v>63</v>
      </c>
      <c r="I11" s="82" t="s">
        <v>285</v>
      </c>
      <c r="J11" s="82" t="s">
        <v>192</v>
      </c>
      <c r="K11" s="83" t="s">
        <v>195</v>
      </c>
      <c r="L11" s="83" t="s">
        <v>194</v>
      </c>
      <c r="M11" s="83" t="s">
        <v>196</v>
      </c>
      <c r="N11" s="83" t="s">
        <v>193</v>
      </c>
      <c r="O11" s="83" t="s">
        <v>197</v>
      </c>
      <c r="P11" s="83" t="s">
        <v>198</v>
      </c>
      <c r="Q11" s="83" t="s">
        <v>199</v>
      </c>
      <c r="R11" s="83" t="s">
        <v>200</v>
      </c>
      <c r="S11" s="83" t="s">
        <v>201</v>
      </c>
      <c r="T11" s="83" t="s">
        <v>202</v>
      </c>
      <c r="U11" s="83" t="s">
        <v>203</v>
      </c>
      <c r="V11" s="269" t="s">
        <v>278</v>
      </c>
      <c r="W11" s="65" t="s">
        <v>188</v>
      </c>
      <c r="X11" s="233" t="s">
        <v>270</v>
      </c>
      <c r="Y11" s="256" t="s">
        <v>271</v>
      </c>
      <c r="Z11" s="65" t="s">
        <v>204</v>
      </c>
      <c r="AA11" s="103" t="s">
        <v>205</v>
      </c>
      <c r="AB11" s="83" t="s">
        <v>206</v>
      </c>
      <c r="AC11" s="84" t="s">
        <v>207</v>
      </c>
      <c r="AD11" s="84" t="s">
        <v>208</v>
      </c>
      <c r="AE11" s="83" t="s">
        <v>209</v>
      </c>
      <c r="AF11" s="84" t="s">
        <v>210</v>
      </c>
      <c r="AG11" s="84" t="s">
        <v>211</v>
      </c>
      <c r="AH11" s="83" t="s">
        <v>212</v>
      </c>
      <c r="AI11" s="84" t="s">
        <v>213</v>
      </c>
      <c r="AJ11" s="84" t="s">
        <v>214</v>
      </c>
      <c r="AK11" s="83" t="s">
        <v>215</v>
      </c>
      <c r="AL11" s="84" t="s">
        <v>216</v>
      </c>
      <c r="AM11" s="269" t="s">
        <v>279</v>
      </c>
      <c r="AN11" s="65" t="s">
        <v>189</v>
      </c>
      <c r="AO11" s="105" t="s">
        <v>217</v>
      </c>
      <c r="AP11" s="233" t="s">
        <v>273</v>
      </c>
      <c r="AQ11" s="65" t="s">
        <v>218</v>
      </c>
      <c r="AR11" s="103" t="s">
        <v>219</v>
      </c>
      <c r="AS11" s="83" t="s">
        <v>220</v>
      </c>
      <c r="AT11" s="84" t="s">
        <v>221</v>
      </c>
      <c r="AU11" s="84" t="s">
        <v>222</v>
      </c>
      <c r="AV11" s="83" t="s">
        <v>223</v>
      </c>
      <c r="AW11" s="84" t="s">
        <v>224</v>
      </c>
      <c r="AX11" s="84" t="s">
        <v>225</v>
      </c>
      <c r="AY11" s="83" t="s">
        <v>226</v>
      </c>
      <c r="AZ11" s="84" t="s">
        <v>227</v>
      </c>
      <c r="BA11" s="84" t="s">
        <v>228</v>
      </c>
      <c r="BB11" s="83" t="s">
        <v>229</v>
      </c>
      <c r="BC11" s="84" t="s">
        <v>230</v>
      </c>
      <c r="BD11" s="269" t="s">
        <v>280</v>
      </c>
      <c r="BE11" s="65" t="s">
        <v>190</v>
      </c>
      <c r="BF11" s="65" t="s">
        <v>231</v>
      </c>
      <c r="BG11" s="233" t="s">
        <v>274</v>
      </c>
      <c r="BH11" s="65" t="s">
        <v>232</v>
      </c>
      <c r="BI11" s="103" t="s">
        <v>233</v>
      </c>
      <c r="BJ11" s="83" t="s">
        <v>234</v>
      </c>
      <c r="BK11" s="84" t="s">
        <v>235</v>
      </c>
      <c r="BL11" s="84" t="s">
        <v>236</v>
      </c>
      <c r="BM11" s="83" t="s">
        <v>237</v>
      </c>
      <c r="BN11" s="84" t="s">
        <v>238</v>
      </c>
      <c r="BO11" s="84" t="s">
        <v>239</v>
      </c>
      <c r="BP11" s="83" t="s">
        <v>240</v>
      </c>
      <c r="BQ11" s="84" t="s">
        <v>241</v>
      </c>
      <c r="BR11" s="84" t="s">
        <v>242</v>
      </c>
      <c r="BS11" s="83" t="s">
        <v>243</v>
      </c>
      <c r="BT11" s="84" t="s">
        <v>244</v>
      </c>
      <c r="BU11" s="269" t="s">
        <v>281</v>
      </c>
      <c r="BV11" s="65" t="s">
        <v>191</v>
      </c>
      <c r="BW11" s="65" t="s">
        <v>245</v>
      </c>
      <c r="BX11" s="233" t="s">
        <v>274</v>
      </c>
      <c r="BY11" s="65" t="s">
        <v>246</v>
      </c>
      <c r="BZ11" s="84" t="s">
        <v>247</v>
      </c>
      <c r="CA11" s="83" t="s">
        <v>248</v>
      </c>
      <c r="CB11" s="84" t="s">
        <v>249</v>
      </c>
      <c r="CC11" s="84" t="s">
        <v>250</v>
      </c>
      <c r="CD11" s="83" t="s">
        <v>251</v>
      </c>
      <c r="CE11" s="84" t="s">
        <v>252</v>
      </c>
      <c r="CF11" s="269" t="s">
        <v>284</v>
      </c>
      <c r="CG11" s="105" t="s">
        <v>253</v>
      </c>
      <c r="CH11" s="65" t="s">
        <v>254</v>
      </c>
      <c r="CI11" s="233" t="s">
        <v>276</v>
      </c>
      <c r="CJ11" s="65" t="s">
        <v>255</v>
      </c>
    </row>
    <row r="12" spans="1:88" ht="25" thickBot="1">
      <c r="A12" s="181" t="s">
        <v>12</v>
      </c>
      <c r="B12" s="219">
        <f>COUNTIF(J12,"&gt;0")+COUNTIF(M12,"&gt;0")+COUNTIF(P12,"&gt;0")+COUNTIF(S12,"&gt;0")+COUNTIF(AA12,"&gt;0")++COUNTIF(AD12,"&gt;0")++COUNTIF(AG12,"&gt;0")+COUNTIF(AJ12,"&gt;0")+COUNTIF(AR12,"&gt;0")+COUNTIF(AU12,"&gt;0")+COUNTIF(AX12,"&gt;0")+COUNTIF(BA12,"&gt;0")+COUNTIF(BI12,"&gt;0")+COUNTIF(BL12,"&gt;0")+COUNTIF(BO12,"&gt;0")+COUNTIF(BR12,"&gt;0")+COUNTIF(BZ12,"&gt;0")+COUNTIF(CC12,"&gt;0")</f>
        <v>17</v>
      </c>
      <c r="C12" s="220">
        <f>COUNTIF(Kamper!K19,"S")+COUNTIF(Kamper!Q37,"S")+COUNTIF(Kamper!AO55,"S")+COUNTIF(Kamper!Q73,"S")+COUNTIF(Kamper!Q91,"S")+COUNTIF(Kamper!Q109,"S")+COUNTIF(Kamper!Q127,"S")+COUNTIF(Kamper!Q145,"S")+COUNTIF(Kamper!Q163,"S")+COUNTIF(Kamper!Q181,"S")+COUNTIF(Kamper!W199,"S")+COUNTIF(Kamper!W217,"S")+COUNTIF(Kamper!W235,"S")*COUNTIF(Kamper!W253,"S")*COUNTIF(Kamper!W271,"S")*COUNTIF(Kamper!W289,"S")*COUNTIF(Kamper!W307,"S")*COUNTIF(Kamper!W325,"S")</f>
        <v>6</v>
      </c>
      <c r="D12" s="220">
        <f>COUNTIF(Kamper!K19,"U")+COUNTIF(Kamper!Q37,"U")+COUNTIF(Kamper!AO55,"U")+COUNTIF(Kamper!Q73,"U")+COUNTIF(Kamper!Q91,"U")+COUNTIF(Kamper!Q109,"U")+COUNTIF(Kamper!Q127,"U")+COUNTIF(Kamper!Q145,"U")+COUNTIF(Kamper!Q163,"U")+COUNTIF(Kamper!Q181,"U")+COUNTIF(Kamper!W199,"U")+COUNTIF(Kamper!W217,"U")+COUNTIF(Kamper!W235,"U")*COUNTIF(Kamper!W253,"U")*COUNTIF(Kamper!W271,"U")*COUNTIF(Kamper!W289,"U")*COUNTIF(Kamper!W307,"U")*COUNTIF(Kamper!W325,"U")</f>
        <v>1</v>
      </c>
      <c r="E12" s="219">
        <f>COUNTIF(Kamper!K19,"T")+COUNTIF(Kamper!Q37,"T")+COUNTIF(Kamper!AO55,"T")+COUNTIF(Kamper!Q73,"T")+COUNTIF(Kamper!Q91,"T")+COUNTIF(Kamper!Q109,"T")+COUNTIF(Kamper!Q127,"T")+COUNTIF(Kamper!Q145,"T")+COUNTIF(Kamper!Q163,"T")+COUNTIF(Kamper!Q181,"T")+COUNTIF(Kamper!W199,"T")+COUNTIF(Kamper!W217,"T")+COUNTIF(Kamper!W235,"T")*COUNTIF(Kamper!W253,"T")*COUNTIF(Kamper!W271,"T")*COUNTIF(Kamper!W289,"T")*COUNTIF(Kamper!W307,"T")*COUNTIF(Kamper!W325,"T")</f>
        <v>5</v>
      </c>
      <c r="F12" s="143">
        <f>CG12</f>
        <v>152</v>
      </c>
      <c r="G12" s="98">
        <f>CH12</f>
        <v>25432</v>
      </c>
      <c r="H12" s="144">
        <f>IFERROR(G12/F12,"NA")</f>
        <v>167.31578947368422</v>
      </c>
      <c r="I12" s="332">
        <f>MAX(K12,N12,Q12,T12,AB12,AE12,AH12,AK12,AS12,AV12,AY12,BB12,BK12,BN12,BQ12,BT12,CA12,CD12)</f>
        <v>1846</v>
      </c>
      <c r="J12" s="177">
        <f>COUNTIF(Kamper!H8:J14,"&gt;0")</f>
        <v>9</v>
      </c>
      <c r="K12" s="175">
        <f>Kamper!K16-Kamper!K15</f>
        <v>1777</v>
      </c>
      <c r="L12" s="100">
        <f>IFERROR(K12/J12,"NA")</f>
        <v>197.44444444444446</v>
      </c>
      <c r="M12" s="175">
        <f>COUNTIF(Kamper!N26:P32,"&gt;0")</f>
        <v>9</v>
      </c>
      <c r="N12" s="175">
        <f>Kamper!Q34-Kamper!Q33</f>
        <v>1444</v>
      </c>
      <c r="O12" s="100">
        <f>IFERROR(N12/M12,"NA")</f>
        <v>160.44444444444446</v>
      </c>
      <c r="P12" s="175">
        <f>COUNTIF(Kamper!AL44:AN50,"&gt;0")</f>
        <v>8</v>
      </c>
      <c r="Q12" s="175">
        <f>Kamper!AO52-Kamper!AO51</f>
        <v>1425</v>
      </c>
      <c r="R12" s="100">
        <f>IFERROR(Q12/P12,"NA")</f>
        <v>178.125</v>
      </c>
      <c r="S12" s="175">
        <f>COUNTIF(Kamper!N62:P68,"&gt;0")</f>
        <v>9</v>
      </c>
      <c r="T12" s="175">
        <f>Kamper!Q70-Kamper!Q69</f>
        <v>1846</v>
      </c>
      <c r="U12" s="100">
        <f>IFERROR(T12/S12,"NA")</f>
        <v>205.11111111111111</v>
      </c>
      <c r="V12" s="258">
        <f>COUNTIF(J12,"&gt;0")+COUNTIF(M12,"&gt;0")+COUNTIF(P12,"&gt;0")+COUNTIF(S12,"&gt;0")</f>
        <v>4</v>
      </c>
      <c r="W12" s="87">
        <f>J12+M12+P12+S12</f>
        <v>35</v>
      </c>
      <c r="X12" s="87">
        <f t="shared" ref="X12:X19" si="42">K12+N12+Q12+T12</f>
        <v>6492</v>
      </c>
      <c r="Y12" s="260">
        <f>X12+(V12*3*HCP!B4)</f>
        <v>6492</v>
      </c>
      <c r="Z12" s="90">
        <f>IFERROR(X12/W12,"NA")</f>
        <v>185.48571428571429</v>
      </c>
      <c r="AA12" s="275">
        <f>COUNTIF(Kamper!N80:P86,"&gt;0")</f>
        <v>9</v>
      </c>
      <c r="AB12" s="213">
        <f>Kamper!Q88-Kamper!Q87</f>
        <v>1652</v>
      </c>
      <c r="AC12" s="276">
        <f>IFERROR(AB12/AA12,"NA")</f>
        <v>183.55555555555554</v>
      </c>
      <c r="AD12" s="276">
        <f>COUNTIF(Kamper!N98:P104,"&gt;0")</f>
        <v>9</v>
      </c>
      <c r="AE12" s="213">
        <f>Kamper!Q106-Kamper!Q105</f>
        <v>1417</v>
      </c>
      <c r="AF12" s="276">
        <f>IFERROR(AE12/AD12,"NA")</f>
        <v>157.44444444444446</v>
      </c>
      <c r="AG12" s="276">
        <f>COUNTIF(Kamper!N116:P122,"&gt;0")</f>
        <v>9</v>
      </c>
      <c r="AH12" s="213">
        <f>Kamper!Q124-Kamper!Q123</f>
        <v>1499</v>
      </c>
      <c r="AI12" s="276">
        <f>IFERROR(AH12/AG12,"NA")</f>
        <v>166.55555555555554</v>
      </c>
      <c r="AJ12" s="276">
        <f>COUNTIF(Kamper!N134:P140,"&gt;0")</f>
        <v>9</v>
      </c>
      <c r="AK12" s="213">
        <f>Kamper!Q142-Kamper!Q141</f>
        <v>1631</v>
      </c>
      <c r="AL12" s="276">
        <f>IFERROR(AK12/AJ12,"NA")</f>
        <v>181.22222222222223</v>
      </c>
      <c r="AM12" s="258">
        <f>COUNTIF(AA12,"&gt;0")+COUNTIF(AD12,"&gt;0")+COUNTIF(AG12,"&gt;0")+COUNTIF(AJ12,"&gt;0")</f>
        <v>4</v>
      </c>
      <c r="AN12" s="87">
        <f>W12+AA12+AD12+AG12+AJ12</f>
        <v>71</v>
      </c>
      <c r="AO12" s="87">
        <f>X12+AB12+AE12+AH12+AK12</f>
        <v>12691</v>
      </c>
      <c r="AP12" s="272">
        <f>Y12+AB12+AE12+AH12+AK12+(AM12*3*HCP!F4)</f>
        <v>12691</v>
      </c>
      <c r="AQ12" s="90">
        <f>IFERROR(AO12/AN12,"NA")</f>
        <v>178.74647887323943</v>
      </c>
      <c r="AR12" s="286">
        <f>COUNTIF(Kamper!N152:P158,"&gt;0")</f>
        <v>9</v>
      </c>
      <c r="AS12" s="190">
        <f>Kamper!Q160-Kamper!Q159</f>
        <v>1358</v>
      </c>
      <c r="AT12" s="285">
        <f>IFERROR(AS12/AR12,"NA")</f>
        <v>150.88888888888889</v>
      </c>
      <c r="AU12" s="285">
        <f>COUNTIF(Kamper!N170:P176,"&gt;0")</f>
        <v>9</v>
      </c>
      <c r="AV12" s="190">
        <f>Kamper!Q178-Kamper!Q177</f>
        <v>1565</v>
      </c>
      <c r="AW12" s="285">
        <f>IFERROR(AV12/AU12,"NA")</f>
        <v>173.88888888888889</v>
      </c>
      <c r="AX12" s="285">
        <f>COUNTIF(Kamper!T188:V194,"&gt;0")</f>
        <v>9</v>
      </c>
      <c r="AY12" s="190">
        <f>Kamper!W196-Kamper!W195</f>
        <v>1589</v>
      </c>
      <c r="AZ12" s="285">
        <f>IFERROR(AY12/AX12,"NA")</f>
        <v>176.55555555555554</v>
      </c>
      <c r="BA12" s="285">
        <f>COUNTIF(Kamper!T206:V212,"&gt;0")</f>
        <v>9</v>
      </c>
      <c r="BB12" s="190">
        <f>Kamper!W214-Kamper!W213</f>
        <v>1753</v>
      </c>
      <c r="BC12" s="285">
        <f>IFERROR(BB12/BA12,"NA")</f>
        <v>194.77777777777777</v>
      </c>
      <c r="BD12" s="258">
        <f>COUNTIF(AR12,"&gt;0")+COUNTIF(AU12,"&gt;0")+COUNTIF(AX12,"&gt;0")+COUNTIF(BA12,"&gt;0")</f>
        <v>4</v>
      </c>
      <c r="BE12" s="87">
        <f>AN12+AR12+AU12+AX12+BA12</f>
        <v>107</v>
      </c>
      <c r="BF12" s="87">
        <f>AO12+AS12+AV12+AY12+BB12</f>
        <v>18956</v>
      </c>
      <c r="BG12" s="238">
        <f>AP12+AS12+AV12+AY12+BB12+(BD12*3*HCP!K4)</f>
        <v>18956</v>
      </c>
      <c r="BH12" s="90">
        <f>IFERROR(BF12/BE12,"NA")</f>
        <v>177.15887850467288</v>
      </c>
      <c r="BI12" s="275">
        <f>COUNTIF(Kamper!T224:V230,"&gt;0")</f>
        <v>9</v>
      </c>
      <c r="BJ12" s="213">
        <f>Kamper!W232-Kamper!W231</f>
        <v>1601</v>
      </c>
      <c r="BK12" s="276">
        <f>IFERROR(BJ12/BI12,"NA")</f>
        <v>177.88888888888889</v>
      </c>
      <c r="BL12" s="276">
        <f>COUNTIF(Kamper!T242:V248,"&gt;0")</f>
        <v>9</v>
      </c>
      <c r="BM12" s="213">
        <f>Kamper!W250-Kamper!W249</f>
        <v>1519</v>
      </c>
      <c r="BN12" s="276">
        <f>IFERROR(BM12/BL12,"NA")</f>
        <v>168.77777777777777</v>
      </c>
      <c r="BO12" s="276">
        <f>COUNTIF(Kamper!T260:V266,"&gt;0")</f>
        <v>9</v>
      </c>
      <c r="BP12" s="213">
        <f>Kamper!W268-Kamper!W268-Kamper!W267</f>
        <v>0</v>
      </c>
      <c r="BQ12" s="276">
        <f>IFERROR(BP12/BO12,"NA")</f>
        <v>0</v>
      </c>
      <c r="BR12" s="276">
        <f>COUNTIF(Kamper!T278:V284,"&gt;0")</f>
        <v>9</v>
      </c>
      <c r="BS12" s="213">
        <f>Kamper!W286-Kamper!W285</f>
        <v>1705</v>
      </c>
      <c r="BT12" s="276">
        <f>IFERROR(BS12/BR12,"NA")</f>
        <v>189.44444444444446</v>
      </c>
      <c r="BU12" s="258">
        <f>COUNTIF(BI12,"&gt;0")+COUNTIF(BL12,"&gt;0")+COUNTIF(BO12,"&gt;0")+COUNTIF(BR12,"&gt;0")</f>
        <v>4</v>
      </c>
      <c r="BV12" s="87">
        <f>BE12+BI12+BL12+BO12+BR12</f>
        <v>143</v>
      </c>
      <c r="BW12" s="87">
        <f>BF12+BJ12+BM12+BP12+BS12</f>
        <v>23781</v>
      </c>
      <c r="BX12" s="238">
        <f>BG12+BJ12+BM12+BP12+BS12+(BU12*3*HCP!P4)</f>
        <v>23781</v>
      </c>
      <c r="BY12" s="157">
        <f>IFERROR(BW12/BV12,"NA")</f>
        <v>166.30069930069931</v>
      </c>
      <c r="BZ12" s="53">
        <f>COUNTIF(Kamper!T296:V302,"&gt;0")</f>
        <v>9</v>
      </c>
      <c r="CA12" s="54">
        <f>Kamper!W304-Kamper!W303</f>
        <v>1651</v>
      </c>
      <c r="CB12" s="55">
        <f>IFERROR(CA12/BZ12,"NA")</f>
        <v>183.44444444444446</v>
      </c>
      <c r="CC12" s="55">
        <f>COUNTIF(Kamper!T314:V320,"&gt;0")</f>
        <v>0</v>
      </c>
      <c r="CD12" s="54">
        <f>Kamper!W322-Kamper!W321</f>
        <v>0</v>
      </c>
      <c r="CE12" s="56" t="str">
        <f>IFERROR(CD12/CC12,"NA")</f>
        <v>NA</v>
      </c>
      <c r="CF12" s="280">
        <f>COUNTIF(BZ12,"&gt;0")+COUNTIF(CC12,"&gt;0")</f>
        <v>1</v>
      </c>
      <c r="CG12" s="243">
        <f>BV12+BZ12+CC12</f>
        <v>152</v>
      </c>
      <c r="CH12" s="238">
        <f>BW12+CA12+CD12</f>
        <v>25432</v>
      </c>
      <c r="CI12" s="238">
        <f>BX12+CA12+CD12+(CF12*3*HCP!U4)</f>
        <v>25486</v>
      </c>
      <c r="CJ12" s="277">
        <f>IFERROR(CH12/CG12,"NA")</f>
        <v>167.31578947368422</v>
      </c>
    </row>
    <row r="13" spans="1:88" ht="17" thickBot="1">
      <c r="A13" s="47" t="s">
        <v>14</v>
      </c>
      <c r="B13" s="47"/>
      <c r="C13" s="47"/>
      <c r="D13" s="47"/>
      <c r="E13" s="47"/>
      <c r="F13" s="137">
        <f>CG13</f>
        <v>45</v>
      </c>
      <c r="G13" s="93">
        <f t="shared" ref="G13:G19" si="43">CH13</f>
        <v>7608</v>
      </c>
      <c r="H13" s="138">
        <f t="shared" ref="H13:H19" si="44">IFERROR(G13/F13,"NA")</f>
        <v>169.06666666666666</v>
      </c>
      <c r="I13" s="332">
        <f t="shared" ref="I13:I19" si="45">MAX(K13,N13,Q13,T13,AB13,AE13,AH13,AK13,AS13,AV13,AY13,BB13,BK13,BN13,BQ13,BT13,CA13,CD13)</f>
        <v>564</v>
      </c>
      <c r="J13" s="178">
        <f>COUNTIF(Kamper!H8:J8,"&gt;0")</f>
        <v>3</v>
      </c>
      <c r="K13" s="86">
        <f>Kamper!K8</f>
        <v>544</v>
      </c>
      <c r="L13" s="122">
        <f t="shared" ref="L13:L19" si="46">IFERROR(K13/J13,"NA")</f>
        <v>181.33333333333334</v>
      </c>
      <c r="M13" s="86">
        <f>COUNTIF(Kamper!N26:P26,"&gt;0")</f>
        <v>3</v>
      </c>
      <c r="N13" s="86">
        <f>Kamper!Q26</f>
        <v>483</v>
      </c>
      <c r="O13" s="122">
        <f t="shared" ref="O13:O19" si="47">IFERROR(N13/M13,"NA")</f>
        <v>161</v>
      </c>
      <c r="P13" s="121">
        <f>COUNTIF(Kamper!AL44:AN44,"&gt;0")</f>
        <v>3</v>
      </c>
      <c r="Q13" s="86">
        <f>Kamper!AO44</f>
        <v>552</v>
      </c>
      <c r="R13" s="122">
        <f t="shared" ref="R13:R19" si="48">IFERROR(Q13/P13,"NA")</f>
        <v>184</v>
      </c>
      <c r="S13" s="86">
        <f>COUNTIF(Kamper!N62:P62,"&gt;0")</f>
        <v>3</v>
      </c>
      <c r="T13" s="86">
        <f>Kamper!Q62</f>
        <v>564</v>
      </c>
      <c r="U13" s="123">
        <f t="shared" ref="U13:U19" si="49">IFERROR(T13/S13,"NA")</f>
        <v>188</v>
      </c>
      <c r="V13" s="271">
        <f t="shared" ref="V13:V19" si="50">COUNTIF(J13,"&gt;0")+COUNTIF(M13,"&gt;0")+COUNTIF(P13,"&gt;0")+COUNTIF(S13,"&gt;0")</f>
        <v>4</v>
      </c>
      <c r="W13" s="130">
        <f t="shared" ref="W13:W19" si="51">J13+M13+P13+S13</f>
        <v>12</v>
      </c>
      <c r="X13" s="95">
        <f t="shared" si="42"/>
        <v>2143</v>
      </c>
      <c r="Y13" s="264"/>
      <c r="Z13" s="108">
        <f t="shared" ref="Z13:Z19" si="52">IFERROR(X13/W13,"NA")</f>
        <v>178.58333333333334</v>
      </c>
      <c r="AA13" s="152">
        <f>COUNTIF(Kamper!N80:P80,"&gt;0")</f>
        <v>3</v>
      </c>
      <c r="AB13" s="54">
        <f>Kamper!Q80</f>
        <v>517</v>
      </c>
      <c r="AC13" s="55">
        <f t="shared" ref="AC13:AC19" si="53">IFERROR(AB13/AA13,"NA")</f>
        <v>172.33333333333334</v>
      </c>
      <c r="AD13" s="55">
        <f>COUNTIF(Kamper!N98:P98,"&gt;0")</f>
        <v>0</v>
      </c>
      <c r="AE13" s="54">
        <f>Kamper!Q98</f>
        <v>0</v>
      </c>
      <c r="AF13" s="55" t="str">
        <f t="shared" ref="AF13:AF19" si="54">IFERROR(AE13/AD13,"NA")</f>
        <v>NA</v>
      </c>
      <c r="AG13" s="55">
        <f>COUNTIF(Kamper!N116:P116,"&gt;0")</f>
        <v>3</v>
      </c>
      <c r="AH13" s="54">
        <f>Kamper!Q116</f>
        <v>408</v>
      </c>
      <c r="AI13" s="55">
        <f t="shared" ref="AI13:AI19" si="55">IFERROR(AH13/AG13,"NA")</f>
        <v>136</v>
      </c>
      <c r="AJ13" s="55">
        <f>COUNTIF(Kamper!N134:P134,"&gt;0")</f>
        <v>3</v>
      </c>
      <c r="AK13" s="54">
        <f>Kamper!Q134</f>
        <v>506</v>
      </c>
      <c r="AL13" s="56">
        <f t="shared" ref="AL13:AL19" si="56">IFERROR(AK13/AJ13,"NA")</f>
        <v>168.66666666666666</v>
      </c>
      <c r="AM13" s="274">
        <f t="shared" ref="AM13:AM19" si="57">COUNTIF(AA13,"&gt;0")+COUNTIF(AD13,"&gt;0")+COUNTIF(AG13,"&gt;0")+COUNTIF(AJ13,"&gt;0")</f>
        <v>3</v>
      </c>
      <c r="AN13" s="95">
        <f t="shared" ref="AN13:AN19" si="58">W13+AA13+AD13+AG13+AJ13</f>
        <v>21</v>
      </c>
      <c r="AO13" s="95">
        <f t="shared" ref="AO13:AO19" si="59">X13+AB13+AE13+AH13+AK13</f>
        <v>3574</v>
      </c>
      <c r="AP13" s="240"/>
      <c r="AQ13" s="108">
        <f t="shared" ref="AQ13:AQ19" si="60">IFERROR(AO13/AN13,"NA")</f>
        <v>170.1904761904762</v>
      </c>
      <c r="AR13" s="152">
        <f>COUNTIF(Kamper!N152:P152,"&gt;0")</f>
        <v>0</v>
      </c>
      <c r="AS13" s="54">
        <f>Kamper!Q152</f>
        <v>0</v>
      </c>
      <c r="AT13" s="55" t="str">
        <f t="shared" ref="AT13:AT19" si="61">IFERROR(AS13/AR13,"NA")</f>
        <v>NA</v>
      </c>
      <c r="AU13" s="55">
        <f>COUNTIF(Kamper!N170:P170,"&gt;0")</f>
        <v>3</v>
      </c>
      <c r="AV13" s="54">
        <f>Kamper!Q170</f>
        <v>500</v>
      </c>
      <c r="AW13" s="55">
        <f t="shared" ref="AW13:AW19" si="62">IFERROR(AV13/AU13,"NA")</f>
        <v>166.66666666666666</v>
      </c>
      <c r="AX13" s="55">
        <f>COUNTIF(Kamper!T188:V188,"&gt;0")</f>
        <v>3</v>
      </c>
      <c r="AY13" s="54">
        <f>Kamper!W188</f>
        <v>502</v>
      </c>
      <c r="AZ13" s="55">
        <f t="shared" ref="AZ13:AZ19" si="63">IFERROR(AY13/AX13,"NA")</f>
        <v>167.33333333333334</v>
      </c>
      <c r="BA13" s="55">
        <f>COUNTIF(Kamper!T206:V206,"&gt;0")</f>
        <v>3</v>
      </c>
      <c r="BB13" s="54">
        <f>Kamper!W206</f>
        <v>537</v>
      </c>
      <c r="BC13" s="56">
        <f t="shared" ref="BC13:BC19" si="64">IFERROR(BB13/BA13,"NA")</f>
        <v>179</v>
      </c>
      <c r="BD13" s="274">
        <f t="shared" ref="BD13:BD19" si="65">COUNTIF(AR13,"&gt;0")+COUNTIF(AU13,"&gt;0")+COUNTIF(AX13,"&gt;0")+COUNTIF(BA13,"&gt;0")</f>
        <v>3</v>
      </c>
      <c r="BE13" s="95">
        <f t="shared" ref="BE13:BE19" si="66">AN13+AR13+AU13+AX13+BA13</f>
        <v>30</v>
      </c>
      <c r="BF13" s="95">
        <f t="shared" ref="BF13:BF19" si="67">AO13+AS13+AV13+AY13+BB13</f>
        <v>5113</v>
      </c>
      <c r="BG13" s="240"/>
      <c r="BH13" s="108">
        <f t="shared" ref="BH13:BH19" si="68">IFERROR(BF13/BE13,"NA")</f>
        <v>170.43333333333334</v>
      </c>
      <c r="BI13" s="152">
        <f>COUNTIF(Kamper!T224:V224,"&gt;0")</f>
        <v>3</v>
      </c>
      <c r="BJ13" s="54">
        <f>Kamper!W224</f>
        <v>507</v>
      </c>
      <c r="BK13" s="55">
        <f t="shared" ref="BK13:BK19" si="69">IFERROR(BJ13/BI13,"NA")</f>
        <v>169</v>
      </c>
      <c r="BL13" s="55">
        <f>COUNTIF(Kamper!T242:V242,"&gt;0")</f>
        <v>3</v>
      </c>
      <c r="BM13" s="54">
        <f>Kamper!W242</f>
        <v>436</v>
      </c>
      <c r="BN13" s="55">
        <f t="shared" ref="BN13:BN19" si="70">IFERROR(BM13/BL13,"NA")</f>
        <v>145.33333333333334</v>
      </c>
      <c r="BO13" s="55">
        <f>COUNTIF(Kamper!T260:V260,"&gt;0")</f>
        <v>3</v>
      </c>
      <c r="BP13" s="54">
        <f>Kamper!W260</f>
        <v>492</v>
      </c>
      <c r="BQ13" s="55">
        <f t="shared" ref="BQ13:BQ19" si="71">IFERROR(BP13/BO13,"NA")</f>
        <v>164</v>
      </c>
      <c r="BR13" s="55">
        <f>COUNTIF(Kamper!T278:V278,"&gt;0")</f>
        <v>3</v>
      </c>
      <c r="BS13" s="54">
        <f>Kamper!W278</f>
        <v>536</v>
      </c>
      <c r="BT13" s="56">
        <f t="shared" ref="BT13:BT19" si="72">IFERROR(BS13/BR13,"NA")</f>
        <v>178.66666666666666</v>
      </c>
      <c r="BU13" s="274">
        <f t="shared" ref="BU13:BU19" si="73">COUNTIF(BI13,"&gt;0")+COUNTIF(BL13,"&gt;0")+COUNTIF(BO13,"&gt;0")+COUNTIF(BR13,"&gt;0")</f>
        <v>4</v>
      </c>
      <c r="BV13" s="95">
        <f t="shared" ref="BV13:BV19" si="74">BE13+BI13+BL13+BO13+BR13</f>
        <v>42</v>
      </c>
      <c r="BW13" s="95">
        <f t="shared" ref="BW13:BW19" si="75">BF13+BJ13+BM13+BP13+BS13</f>
        <v>7084</v>
      </c>
      <c r="BX13" s="240"/>
      <c r="BY13" s="108">
        <f t="shared" ref="BY13:BY19" si="76">IFERROR(BW13/BV13,"NA")</f>
        <v>168.66666666666666</v>
      </c>
      <c r="BZ13" s="57">
        <f>COUNTIF(Kamper!T296:V296,"&gt;0")</f>
        <v>3</v>
      </c>
      <c r="CA13" s="26">
        <f>Kamper!W296</f>
        <v>524</v>
      </c>
      <c r="CB13" s="52">
        <f t="shared" ref="CB13:CB19" si="77">IFERROR(CA13/BZ13,"NA")</f>
        <v>174.66666666666666</v>
      </c>
      <c r="CC13" s="52">
        <f>COUNTIF(Kamper!T314:V314,"&gt;0")</f>
        <v>0</v>
      </c>
      <c r="CD13" s="26">
        <f>Kamper!W314</f>
        <v>0</v>
      </c>
      <c r="CE13" s="58" t="str">
        <f t="shared" ref="CE13:CE19" si="78">IFERROR(CD13/CC13,"NA")</f>
        <v>NA</v>
      </c>
      <c r="CF13" s="274">
        <f t="shared" ref="CF13:CF19" si="79">COUNTIF(BZ13,"&gt;0")+COUNTIF(CC13,"&gt;0")</f>
        <v>1</v>
      </c>
      <c r="CG13" s="234">
        <f t="shared" ref="CG13:CG19" si="80">BV13+BZ13+CC13</f>
        <v>45</v>
      </c>
      <c r="CH13" s="96">
        <f t="shared" ref="CH13:CH19" si="81">BW13+CA13+CD13</f>
        <v>7608</v>
      </c>
      <c r="CI13" s="278"/>
      <c r="CJ13" s="97">
        <f t="shared" ref="CJ13:CJ19" si="82">IFERROR(CH13/CG13,"NA")</f>
        <v>169.06666666666666</v>
      </c>
    </row>
    <row r="14" spans="1:88" ht="17" thickBot="1">
      <c r="A14" s="48" t="s">
        <v>96</v>
      </c>
      <c r="B14" s="48"/>
      <c r="C14" s="48"/>
      <c r="D14" s="48"/>
      <c r="E14" s="48"/>
      <c r="F14" s="145">
        <f t="shared" ref="F14:F19" si="83">CG14</f>
        <v>51</v>
      </c>
      <c r="G14" s="75">
        <f t="shared" si="43"/>
        <v>9949</v>
      </c>
      <c r="H14" s="140">
        <f t="shared" si="44"/>
        <v>195.07843137254903</v>
      </c>
      <c r="I14" s="332">
        <f t="shared" si="45"/>
        <v>681</v>
      </c>
      <c r="J14" s="178">
        <f>COUNTIF(Kamper!H9:J9,"&gt;0")</f>
        <v>3</v>
      </c>
      <c r="K14" s="86">
        <f>Kamper!K9</f>
        <v>676</v>
      </c>
      <c r="L14" s="125">
        <f t="shared" si="46"/>
        <v>225.33333333333334</v>
      </c>
      <c r="M14" s="86">
        <f>COUNTIF(Kamper!N27:P27,"&gt;0")</f>
        <v>3</v>
      </c>
      <c r="N14" s="86">
        <f>Kamper!Q27</f>
        <v>506</v>
      </c>
      <c r="O14" s="125">
        <f t="shared" si="47"/>
        <v>168.66666666666666</v>
      </c>
      <c r="P14" s="121">
        <f>COUNTIF(Kamper!AL45:AN45,"&gt;0")</f>
        <v>3</v>
      </c>
      <c r="Q14" s="86">
        <f>Kamper!AO45</f>
        <v>542</v>
      </c>
      <c r="R14" s="125">
        <f t="shared" si="48"/>
        <v>180.66666666666666</v>
      </c>
      <c r="S14" s="86">
        <f>COUNTIF(Kamper!N63:P63,"&gt;0")</f>
        <v>3</v>
      </c>
      <c r="T14" s="86">
        <f>Kamper!Q63</f>
        <v>681</v>
      </c>
      <c r="U14" s="126">
        <f t="shared" si="49"/>
        <v>227</v>
      </c>
      <c r="V14" s="271">
        <f t="shared" si="50"/>
        <v>4</v>
      </c>
      <c r="W14" s="130">
        <f t="shared" si="51"/>
        <v>12</v>
      </c>
      <c r="X14" s="95">
        <f t="shared" si="42"/>
        <v>2405</v>
      </c>
      <c r="Y14" s="266"/>
      <c r="Z14" s="108">
        <f t="shared" si="52"/>
        <v>200.41666666666666</v>
      </c>
      <c r="AA14" s="153">
        <f>COUNTIF(Kamper!N81:P81,"&gt;0")</f>
        <v>3</v>
      </c>
      <c r="AB14" s="54">
        <f>Kamper!Q81</f>
        <v>604</v>
      </c>
      <c r="AC14" s="52">
        <f t="shared" si="53"/>
        <v>201.33333333333334</v>
      </c>
      <c r="AD14" s="52">
        <f>COUNTIF(Kamper!N99:P99,"&gt;0")</f>
        <v>3</v>
      </c>
      <c r="AE14" s="26">
        <f>Kamper!Q99</f>
        <v>571</v>
      </c>
      <c r="AF14" s="52">
        <f t="shared" si="54"/>
        <v>190.33333333333334</v>
      </c>
      <c r="AG14" s="52">
        <f>COUNTIF(Kamper!N117:P117,"&gt;0")</f>
        <v>3</v>
      </c>
      <c r="AH14" s="26">
        <f>Kamper!Q117</f>
        <v>543</v>
      </c>
      <c r="AI14" s="52">
        <f t="shared" si="55"/>
        <v>181</v>
      </c>
      <c r="AJ14" s="52">
        <f>COUNTIF(Kamper!N135:P135,"&gt;0")</f>
        <v>3</v>
      </c>
      <c r="AK14" s="26">
        <f>Kamper!Q135</f>
        <v>600</v>
      </c>
      <c r="AL14" s="58">
        <f t="shared" si="56"/>
        <v>200</v>
      </c>
      <c r="AM14" s="274">
        <f t="shared" si="57"/>
        <v>4</v>
      </c>
      <c r="AN14" s="95">
        <f t="shared" si="58"/>
        <v>24</v>
      </c>
      <c r="AO14" s="95">
        <f t="shared" si="59"/>
        <v>4723</v>
      </c>
      <c r="AP14" s="241"/>
      <c r="AQ14" s="108">
        <f t="shared" si="60"/>
        <v>196.79166666666666</v>
      </c>
      <c r="AR14" s="153">
        <f>COUNTIF(Kamper!N153:P153,"&gt;0")</f>
        <v>3</v>
      </c>
      <c r="AS14" s="26">
        <f>Kamper!Q153</f>
        <v>509</v>
      </c>
      <c r="AT14" s="52">
        <f t="shared" si="61"/>
        <v>169.66666666666666</v>
      </c>
      <c r="AU14" s="52">
        <f>COUNTIF(Kamper!N171:P171,"&gt;0")</f>
        <v>3</v>
      </c>
      <c r="AV14" s="26">
        <f>Kamper!Q171</f>
        <v>548</v>
      </c>
      <c r="AW14" s="52">
        <f t="shared" si="62"/>
        <v>182.66666666666666</v>
      </c>
      <c r="AX14" s="52">
        <f>COUNTIF(Kamper!T189:V189,"&gt;0")</f>
        <v>3</v>
      </c>
      <c r="AY14" s="26">
        <f>Kamper!W189</f>
        <v>593</v>
      </c>
      <c r="AZ14" s="52">
        <f t="shared" si="63"/>
        <v>197.66666666666666</v>
      </c>
      <c r="BA14" s="52">
        <f>COUNTIF(Kamper!T207:V207,"&gt;0")</f>
        <v>3</v>
      </c>
      <c r="BB14" s="26">
        <f>Kamper!W207</f>
        <v>618</v>
      </c>
      <c r="BC14" s="58">
        <f t="shared" si="64"/>
        <v>206</v>
      </c>
      <c r="BD14" s="274">
        <f t="shared" si="65"/>
        <v>4</v>
      </c>
      <c r="BE14" s="95">
        <f t="shared" si="66"/>
        <v>36</v>
      </c>
      <c r="BF14" s="95">
        <f t="shared" si="67"/>
        <v>6991</v>
      </c>
      <c r="BG14" s="241"/>
      <c r="BH14" s="108">
        <f t="shared" si="68"/>
        <v>194.19444444444446</v>
      </c>
      <c r="BI14" s="153">
        <f>COUNTIF(Kamper!T225:V225,"&gt;0")</f>
        <v>3</v>
      </c>
      <c r="BJ14" s="26">
        <f>Kamper!W225</f>
        <v>516</v>
      </c>
      <c r="BK14" s="52">
        <f t="shared" si="69"/>
        <v>172</v>
      </c>
      <c r="BL14" s="52">
        <f>COUNTIF(Kamper!T243:V243,"&gt;0")</f>
        <v>3</v>
      </c>
      <c r="BM14" s="26">
        <f>Kamper!W243</f>
        <v>518</v>
      </c>
      <c r="BN14" s="52">
        <f t="shared" si="70"/>
        <v>172.66666666666666</v>
      </c>
      <c r="BO14" s="52">
        <f>COUNTIF(Kamper!T261:V261,"&gt;0")</f>
        <v>3</v>
      </c>
      <c r="BP14" s="26">
        <f>Kamper!W261</f>
        <v>668</v>
      </c>
      <c r="BQ14" s="52">
        <f t="shared" si="71"/>
        <v>222.66666666666666</v>
      </c>
      <c r="BR14" s="52">
        <f>COUNTIF(Kamper!T279:V279,"&gt;0")</f>
        <v>3</v>
      </c>
      <c r="BS14" s="26">
        <f>Kamper!W279</f>
        <v>625</v>
      </c>
      <c r="BT14" s="58">
        <f t="shared" si="72"/>
        <v>208.33333333333334</v>
      </c>
      <c r="BU14" s="274">
        <f t="shared" si="73"/>
        <v>4</v>
      </c>
      <c r="BV14" s="95">
        <f t="shared" si="74"/>
        <v>48</v>
      </c>
      <c r="BW14" s="95">
        <f t="shared" si="75"/>
        <v>9318</v>
      </c>
      <c r="BX14" s="241"/>
      <c r="BY14" s="108">
        <f t="shared" si="76"/>
        <v>194.125</v>
      </c>
      <c r="BZ14" s="57">
        <f>COUNTIF(Kamper!T297:V297,"&gt;0")</f>
        <v>3</v>
      </c>
      <c r="CA14" s="26">
        <f>Kamper!W297</f>
        <v>631</v>
      </c>
      <c r="CB14" s="52">
        <f t="shared" si="77"/>
        <v>210.33333333333334</v>
      </c>
      <c r="CC14" s="52">
        <f>COUNTIF(Kamper!T315:V315,"&gt;0")</f>
        <v>0</v>
      </c>
      <c r="CD14" s="26">
        <f>Kamper!W315</f>
        <v>0</v>
      </c>
      <c r="CE14" s="58" t="str">
        <f t="shared" si="78"/>
        <v>NA</v>
      </c>
      <c r="CF14" s="274">
        <f t="shared" si="79"/>
        <v>1</v>
      </c>
      <c r="CG14" s="234">
        <f t="shared" si="80"/>
        <v>51</v>
      </c>
      <c r="CH14" s="96">
        <f t="shared" si="81"/>
        <v>9949</v>
      </c>
      <c r="CI14" s="239"/>
      <c r="CJ14" s="97">
        <f t="shared" si="82"/>
        <v>195.07843137254903</v>
      </c>
    </row>
    <row r="15" spans="1:88" ht="17" thickBot="1">
      <c r="A15" s="48" t="s">
        <v>15</v>
      </c>
      <c r="B15" s="48"/>
      <c r="C15" s="48"/>
      <c r="D15" s="48"/>
      <c r="E15" s="48"/>
      <c r="F15" s="145">
        <f t="shared" si="83"/>
        <v>47</v>
      </c>
      <c r="G15" s="75">
        <f t="shared" si="43"/>
        <v>8397</v>
      </c>
      <c r="H15" s="140">
        <f t="shared" si="44"/>
        <v>178.65957446808511</v>
      </c>
      <c r="I15" s="332">
        <f t="shared" si="45"/>
        <v>601</v>
      </c>
      <c r="J15" s="178">
        <f>COUNTIF(Kamper!H10:J10,"&gt;0")</f>
        <v>3</v>
      </c>
      <c r="K15" s="86">
        <f>Kamper!K10</f>
        <v>557</v>
      </c>
      <c r="L15" s="125">
        <f t="shared" si="46"/>
        <v>185.66666666666666</v>
      </c>
      <c r="M15" s="86">
        <f>COUNTIF(Kamper!N28:P28,"&gt;0")</f>
        <v>3</v>
      </c>
      <c r="N15" s="86">
        <f>Kamper!Q28</f>
        <v>455</v>
      </c>
      <c r="O15" s="125">
        <f t="shared" si="47"/>
        <v>151.66666666666666</v>
      </c>
      <c r="P15" s="121">
        <f>COUNTIF(Kamper!AL46:AN46,"&gt;0")</f>
        <v>2</v>
      </c>
      <c r="Q15" s="86">
        <f>Kamper!AO46</f>
        <v>331</v>
      </c>
      <c r="R15" s="125">
        <f t="shared" si="48"/>
        <v>165.5</v>
      </c>
      <c r="S15" s="86">
        <f>COUNTIF(Kamper!N64:P64,"&gt;0")</f>
        <v>3</v>
      </c>
      <c r="T15" s="86">
        <f>Kamper!Q64</f>
        <v>601</v>
      </c>
      <c r="U15" s="126">
        <f t="shared" si="49"/>
        <v>200.33333333333334</v>
      </c>
      <c r="V15" s="271">
        <f t="shared" si="50"/>
        <v>4</v>
      </c>
      <c r="W15" s="130">
        <f t="shared" si="51"/>
        <v>11</v>
      </c>
      <c r="X15" s="95">
        <f t="shared" si="42"/>
        <v>1944</v>
      </c>
      <c r="Y15" s="266"/>
      <c r="Z15" s="108">
        <f t="shared" si="52"/>
        <v>176.72727272727272</v>
      </c>
      <c r="AA15" s="153">
        <f>COUNTIF(Kamper!N82:P82,"&gt;0")</f>
        <v>3</v>
      </c>
      <c r="AB15" s="54">
        <f>Kamper!Q82</f>
        <v>531</v>
      </c>
      <c r="AC15" s="52">
        <f t="shared" si="53"/>
        <v>177</v>
      </c>
      <c r="AD15" s="52">
        <f>COUNTIF(Kamper!N100:P100,"&gt;0")</f>
        <v>3</v>
      </c>
      <c r="AE15" s="26">
        <f>Kamper!Q100</f>
        <v>456</v>
      </c>
      <c r="AF15" s="52">
        <f t="shared" si="54"/>
        <v>152</v>
      </c>
      <c r="AG15" s="52">
        <f>COUNTIF(Kamper!N118:P118,"&gt;0")</f>
        <v>3</v>
      </c>
      <c r="AH15" s="26">
        <f>Kamper!Q118</f>
        <v>548</v>
      </c>
      <c r="AI15" s="52">
        <f t="shared" si="55"/>
        <v>182.66666666666666</v>
      </c>
      <c r="AJ15" s="52">
        <f>COUNTIF(Kamper!N136:P136,"&gt;0")</f>
        <v>3</v>
      </c>
      <c r="AK15" s="26">
        <f>Kamper!Q136</f>
        <v>525</v>
      </c>
      <c r="AL15" s="58">
        <f t="shared" si="56"/>
        <v>175</v>
      </c>
      <c r="AM15" s="274">
        <f t="shared" si="57"/>
        <v>4</v>
      </c>
      <c r="AN15" s="95">
        <f t="shared" si="58"/>
        <v>23</v>
      </c>
      <c r="AO15" s="95">
        <f t="shared" si="59"/>
        <v>4004</v>
      </c>
      <c r="AP15" s="241"/>
      <c r="AQ15" s="108">
        <f t="shared" si="60"/>
        <v>174.08695652173913</v>
      </c>
      <c r="AR15" s="153">
        <f>COUNTIF(Kamper!N154:P154,"&gt;0")</f>
        <v>0</v>
      </c>
      <c r="AS15" s="26">
        <f>Kamper!Q154</f>
        <v>0</v>
      </c>
      <c r="AT15" s="52" t="str">
        <f t="shared" si="61"/>
        <v>NA</v>
      </c>
      <c r="AU15" s="52">
        <f>COUNTIF(Kamper!N172:P172,"&gt;0")</f>
        <v>3</v>
      </c>
      <c r="AV15" s="26">
        <f>Kamper!Q172</f>
        <v>517</v>
      </c>
      <c r="AW15" s="52">
        <f t="shared" si="62"/>
        <v>172.33333333333334</v>
      </c>
      <c r="AX15" s="52">
        <f>COUNTIF(Kamper!T190:V190,"&gt;0")</f>
        <v>3</v>
      </c>
      <c r="AY15" s="26">
        <f>Kamper!W190</f>
        <v>494</v>
      </c>
      <c r="AZ15" s="52">
        <f t="shared" si="63"/>
        <v>164.66666666666666</v>
      </c>
      <c r="BA15" s="52">
        <f>COUNTIF(Kamper!T208:V208,"&gt;0")</f>
        <v>3</v>
      </c>
      <c r="BB15" s="26">
        <f>Kamper!W208</f>
        <v>598</v>
      </c>
      <c r="BC15" s="58">
        <f t="shared" si="64"/>
        <v>199.33333333333334</v>
      </c>
      <c r="BD15" s="274">
        <f t="shared" si="65"/>
        <v>3</v>
      </c>
      <c r="BE15" s="95">
        <f t="shared" si="66"/>
        <v>32</v>
      </c>
      <c r="BF15" s="95">
        <f t="shared" si="67"/>
        <v>5613</v>
      </c>
      <c r="BG15" s="241"/>
      <c r="BH15" s="108">
        <f t="shared" si="68"/>
        <v>175.40625</v>
      </c>
      <c r="BI15" s="153">
        <f>COUNTIF(Kamper!T226:V226,"&gt;0")</f>
        <v>3</v>
      </c>
      <c r="BJ15" s="26">
        <f>Kamper!W226</f>
        <v>578</v>
      </c>
      <c r="BK15" s="52">
        <f t="shared" si="69"/>
        <v>192.66666666666666</v>
      </c>
      <c r="BL15" s="52">
        <f>COUNTIF(Kamper!T244:V244,"&gt;0")</f>
        <v>3</v>
      </c>
      <c r="BM15" s="26">
        <f>Kamper!W244</f>
        <v>565</v>
      </c>
      <c r="BN15" s="52">
        <f t="shared" si="70"/>
        <v>188.33333333333334</v>
      </c>
      <c r="BO15" s="52">
        <f>COUNTIF(Kamper!T262:V262,"&gt;0")</f>
        <v>3</v>
      </c>
      <c r="BP15" s="26">
        <f>Kamper!W262</f>
        <v>601</v>
      </c>
      <c r="BQ15" s="52">
        <f t="shared" si="71"/>
        <v>200.33333333333334</v>
      </c>
      <c r="BR15" s="52">
        <f>COUNTIF(Kamper!T280:V280,"&gt;0")</f>
        <v>3</v>
      </c>
      <c r="BS15" s="26">
        <f>Kamper!W280</f>
        <v>544</v>
      </c>
      <c r="BT15" s="58">
        <f t="shared" si="72"/>
        <v>181.33333333333334</v>
      </c>
      <c r="BU15" s="274">
        <f t="shared" si="73"/>
        <v>4</v>
      </c>
      <c r="BV15" s="95">
        <f t="shared" si="74"/>
        <v>44</v>
      </c>
      <c r="BW15" s="95">
        <f t="shared" si="75"/>
        <v>7901</v>
      </c>
      <c r="BX15" s="241"/>
      <c r="BY15" s="108">
        <f t="shared" si="76"/>
        <v>179.56818181818181</v>
      </c>
      <c r="BZ15" s="57">
        <f>COUNTIF(Kamper!T298:V298,"&gt;0")</f>
        <v>3</v>
      </c>
      <c r="CA15" s="26">
        <f>Kamper!W298</f>
        <v>496</v>
      </c>
      <c r="CB15" s="52">
        <f t="shared" si="77"/>
        <v>165.33333333333334</v>
      </c>
      <c r="CC15" s="52">
        <f>COUNTIF(Kamper!T316:V316,"&gt;0")</f>
        <v>0</v>
      </c>
      <c r="CD15" s="26">
        <f>Kamper!W316</f>
        <v>0</v>
      </c>
      <c r="CE15" s="58" t="str">
        <f t="shared" si="78"/>
        <v>NA</v>
      </c>
      <c r="CF15" s="274">
        <f t="shared" si="79"/>
        <v>1</v>
      </c>
      <c r="CG15" s="234">
        <f t="shared" si="80"/>
        <v>47</v>
      </c>
      <c r="CH15" s="96">
        <f t="shared" si="81"/>
        <v>8397</v>
      </c>
      <c r="CI15" s="239"/>
      <c r="CJ15" s="97">
        <f t="shared" si="82"/>
        <v>178.65957446808511</v>
      </c>
    </row>
    <row r="16" spans="1:88" ht="17" thickBot="1">
      <c r="A16" s="48" t="s">
        <v>326</v>
      </c>
      <c r="B16" s="48"/>
      <c r="C16" s="48"/>
      <c r="D16" s="48"/>
      <c r="E16" s="48"/>
      <c r="F16" s="145">
        <f t="shared" si="83"/>
        <v>6</v>
      </c>
      <c r="G16" s="75">
        <f t="shared" si="43"/>
        <v>784</v>
      </c>
      <c r="H16" s="140">
        <f t="shared" si="44"/>
        <v>130.66666666666666</v>
      </c>
      <c r="I16" s="332">
        <f t="shared" si="45"/>
        <v>394</v>
      </c>
      <c r="J16" s="178">
        <f>COUNTIF(Kamper!H11:J11,"&gt;0")</f>
        <v>0</v>
      </c>
      <c r="K16" s="86">
        <f>Kamper!K11</f>
        <v>0</v>
      </c>
      <c r="L16" s="125" t="str">
        <f t="shared" si="46"/>
        <v>NA</v>
      </c>
      <c r="M16" s="86">
        <f>COUNTIF(Kamper!N29:P29,"&gt;0")</f>
        <v>0</v>
      </c>
      <c r="N16" s="86">
        <f>Kamper!Q29</f>
        <v>0</v>
      </c>
      <c r="O16" s="125" t="str">
        <f t="shared" si="47"/>
        <v>NA</v>
      </c>
      <c r="P16" s="121">
        <f>COUNTIF(Kamper!AL47:AN47,"&gt;0")</f>
        <v>0</v>
      </c>
      <c r="Q16" s="86">
        <f>Kamper!AO47</f>
        <v>0</v>
      </c>
      <c r="R16" s="125" t="str">
        <f t="shared" si="48"/>
        <v>NA</v>
      </c>
      <c r="S16" s="86">
        <f>COUNTIF(Kamper!N65:P65,"&gt;0")</f>
        <v>0</v>
      </c>
      <c r="T16" s="86">
        <f>Kamper!Q65</f>
        <v>0</v>
      </c>
      <c r="U16" s="126" t="str">
        <f t="shared" si="49"/>
        <v>NA</v>
      </c>
      <c r="V16" s="271">
        <f t="shared" si="50"/>
        <v>0</v>
      </c>
      <c r="W16" s="130">
        <f t="shared" si="51"/>
        <v>0</v>
      </c>
      <c r="X16" s="95">
        <f t="shared" si="42"/>
        <v>0</v>
      </c>
      <c r="Y16" s="266"/>
      <c r="Z16" s="108" t="str">
        <f t="shared" si="52"/>
        <v>NA</v>
      </c>
      <c r="AA16" s="153">
        <f>COUNTIF(Kamper!N83:P83,"&gt;0")</f>
        <v>0</v>
      </c>
      <c r="AB16" s="54">
        <f>Kamper!Q83</f>
        <v>0</v>
      </c>
      <c r="AC16" s="52" t="str">
        <f t="shared" si="53"/>
        <v>NA</v>
      </c>
      <c r="AD16" s="52">
        <f>COUNTIF(Kamper!N101:P101,"&gt;0")</f>
        <v>3</v>
      </c>
      <c r="AE16" s="26">
        <f>Kamper!Q101</f>
        <v>390</v>
      </c>
      <c r="AF16" s="52">
        <f t="shared" si="54"/>
        <v>130</v>
      </c>
      <c r="AG16" s="52">
        <f>COUNTIF(Kamper!N119:P119,"&gt;0")</f>
        <v>0</v>
      </c>
      <c r="AH16" s="26">
        <f>Kamper!Q119</f>
        <v>0</v>
      </c>
      <c r="AI16" s="52" t="str">
        <f t="shared" si="55"/>
        <v>NA</v>
      </c>
      <c r="AJ16" s="52">
        <f>COUNTIF(Kamper!N137:P137,"&gt;0")</f>
        <v>0</v>
      </c>
      <c r="AK16" s="26">
        <f>Kamper!Q137</f>
        <v>0</v>
      </c>
      <c r="AL16" s="58" t="str">
        <f t="shared" si="56"/>
        <v>NA</v>
      </c>
      <c r="AM16" s="274">
        <f t="shared" si="57"/>
        <v>1</v>
      </c>
      <c r="AN16" s="95">
        <f t="shared" si="58"/>
        <v>3</v>
      </c>
      <c r="AO16" s="95">
        <f t="shared" si="59"/>
        <v>390</v>
      </c>
      <c r="AP16" s="241"/>
      <c r="AQ16" s="108">
        <f t="shared" si="60"/>
        <v>130</v>
      </c>
      <c r="AR16" s="153">
        <f>COUNTIF(Kamper!N155:P155,"&gt;0")</f>
        <v>3</v>
      </c>
      <c r="AS16" s="26">
        <f>Kamper!Q155</f>
        <v>394</v>
      </c>
      <c r="AT16" s="52">
        <f t="shared" si="61"/>
        <v>131.33333333333334</v>
      </c>
      <c r="AU16" s="52">
        <f>COUNTIF(Kamper!N173:P173,"&gt;0")</f>
        <v>0</v>
      </c>
      <c r="AV16" s="26">
        <f>Kamper!Q173</f>
        <v>0</v>
      </c>
      <c r="AW16" s="52" t="str">
        <f t="shared" si="62"/>
        <v>NA</v>
      </c>
      <c r="AX16" s="52">
        <f>COUNTIF(Kamper!T191:V191,"&gt;0")</f>
        <v>0</v>
      </c>
      <c r="AY16" s="26">
        <f>Kamper!W191</f>
        <v>0</v>
      </c>
      <c r="AZ16" s="52" t="str">
        <f t="shared" si="63"/>
        <v>NA</v>
      </c>
      <c r="BA16" s="52">
        <f>COUNTIF(Kamper!T209:V209,"&gt;0")</f>
        <v>0</v>
      </c>
      <c r="BB16" s="26">
        <f>Kamper!W209</f>
        <v>0</v>
      </c>
      <c r="BC16" s="58" t="str">
        <f t="shared" si="64"/>
        <v>NA</v>
      </c>
      <c r="BD16" s="274">
        <f t="shared" si="65"/>
        <v>1</v>
      </c>
      <c r="BE16" s="95">
        <f t="shared" si="66"/>
        <v>6</v>
      </c>
      <c r="BF16" s="95">
        <f t="shared" si="67"/>
        <v>784</v>
      </c>
      <c r="BG16" s="241"/>
      <c r="BH16" s="108">
        <f t="shared" si="68"/>
        <v>130.66666666666666</v>
      </c>
      <c r="BI16" s="153">
        <f>COUNTIF(Kamper!T227:V227,"&gt;0")</f>
        <v>0</v>
      </c>
      <c r="BJ16" s="26">
        <f>Kamper!W227</f>
        <v>0</v>
      </c>
      <c r="BK16" s="52" t="str">
        <f t="shared" si="69"/>
        <v>NA</v>
      </c>
      <c r="BL16" s="52">
        <f>COUNTIF(Kamper!T245:V245,"&gt;0")</f>
        <v>0</v>
      </c>
      <c r="BM16" s="26">
        <f>Kamper!W245</f>
        <v>0</v>
      </c>
      <c r="BN16" s="52" t="str">
        <f t="shared" si="70"/>
        <v>NA</v>
      </c>
      <c r="BO16" s="52">
        <f>COUNTIF(Kamper!T263:V263,"&gt;0")</f>
        <v>0</v>
      </c>
      <c r="BP16" s="26">
        <f>Kamper!W263</f>
        <v>0</v>
      </c>
      <c r="BQ16" s="52" t="str">
        <f t="shared" si="71"/>
        <v>NA</v>
      </c>
      <c r="BR16" s="52">
        <f>COUNTIF(Kamper!T281:V281,"&gt;0")</f>
        <v>0</v>
      </c>
      <c r="BS16" s="26">
        <f>Kamper!W281</f>
        <v>0</v>
      </c>
      <c r="BT16" s="58" t="str">
        <f t="shared" si="72"/>
        <v>NA</v>
      </c>
      <c r="BU16" s="274">
        <f t="shared" si="73"/>
        <v>0</v>
      </c>
      <c r="BV16" s="95">
        <f t="shared" si="74"/>
        <v>6</v>
      </c>
      <c r="BW16" s="95">
        <f t="shared" si="75"/>
        <v>784</v>
      </c>
      <c r="BX16" s="241"/>
      <c r="BY16" s="108">
        <f t="shared" si="76"/>
        <v>130.66666666666666</v>
      </c>
      <c r="BZ16" s="57">
        <f>COUNTIF(Kamper!T299:V299,"&gt;0")</f>
        <v>0</v>
      </c>
      <c r="CA16" s="26">
        <f>Kamper!W299</f>
        <v>0</v>
      </c>
      <c r="CB16" s="52" t="str">
        <f t="shared" si="77"/>
        <v>NA</v>
      </c>
      <c r="CC16" s="52">
        <f>COUNTIF(Kamper!T317:V317,"&gt;0")</f>
        <v>0</v>
      </c>
      <c r="CD16" s="26">
        <f>Kamper!W317</f>
        <v>0</v>
      </c>
      <c r="CE16" s="58" t="str">
        <f t="shared" si="78"/>
        <v>NA</v>
      </c>
      <c r="CF16" s="274">
        <f t="shared" si="79"/>
        <v>0</v>
      </c>
      <c r="CG16" s="234">
        <f t="shared" si="80"/>
        <v>6</v>
      </c>
      <c r="CH16" s="96">
        <f t="shared" si="81"/>
        <v>784</v>
      </c>
      <c r="CI16" s="239"/>
      <c r="CJ16" s="97">
        <f t="shared" si="82"/>
        <v>130.66666666666666</v>
      </c>
    </row>
    <row r="17" spans="1:88" ht="17" thickBot="1">
      <c r="A17" s="9" t="s">
        <v>328</v>
      </c>
      <c r="B17" s="9"/>
      <c r="C17" s="9"/>
      <c r="D17" s="9"/>
      <c r="E17" s="9"/>
      <c r="F17" s="145">
        <f t="shared" si="83"/>
        <v>3</v>
      </c>
      <c r="G17" s="75">
        <f t="shared" si="43"/>
        <v>455</v>
      </c>
      <c r="H17" s="140">
        <f t="shared" si="44"/>
        <v>151.66666666666666</v>
      </c>
      <c r="I17" s="332">
        <f t="shared" si="45"/>
        <v>455</v>
      </c>
      <c r="J17" s="178">
        <f>COUNTIF(Kamper!H12:J12,"&gt;0")</f>
        <v>0</v>
      </c>
      <c r="K17" s="86">
        <f>Kamper!K12</f>
        <v>0</v>
      </c>
      <c r="L17" s="125" t="str">
        <f t="shared" si="46"/>
        <v>NA</v>
      </c>
      <c r="M17" s="86">
        <f>COUNTIF(Kamper!N30:P30,"&gt;0")</f>
        <v>0</v>
      </c>
      <c r="N17" s="86">
        <f>Kamper!Q30</f>
        <v>0</v>
      </c>
      <c r="O17" s="125" t="str">
        <f t="shared" si="47"/>
        <v>NA</v>
      </c>
      <c r="P17" s="121">
        <f>COUNTIF(Kamper!AL48:AN48,"&gt;0")</f>
        <v>0</v>
      </c>
      <c r="Q17" s="86">
        <f>Kamper!AO48</f>
        <v>0</v>
      </c>
      <c r="R17" s="125" t="str">
        <f t="shared" si="48"/>
        <v>NA</v>
      </c>
      <c r="S17" s="86">
        <f>COUNTIF(Kamper!N66:P66,"&gt;0")</f>
        <v>0</v>
      </c>
      <c r="T17" s="86">
        <f>Kamper!Q66</f>
        <v>0</v>
      </c>
      <c r="U17" s="126" t="str">
        <f t="shared" si="49"/>
        <v>NA</v>
      </c>
      <c r="V17" s="271">
        <f t="shared" si="50"/>
        <v>0</v>
      </c>
      <c r="W17" s="130">
        <f t="shared" si="51"/>
        <v>0</v>
      </c>
      <c r="X17" s="95">
        <f t="shared" si="42"/>
        <v>0</v>
      </c>
      <c r="Y17" s="266"/>
      <c r="Z17" s="108" t="str">
        <f t="shared" si="52"/>
        <v>NA</v>
      </c>
      <c r="AA17" s="153">
        <f>COUNTIF(Kamper!N84:P84,"&gt;0")</f>
        <v>0</v>
      </c>
      <c r="AB17" s="54">
        <f>Kamper!Q84</f>
        <v>0</v>
      </c>
      <c r="AC17" s="52" t="str">
        <f t="shared" si="53"/>
        <v>NA</v>
      </c>
      <c r="AD17" s="52">
        <f>COUNTIF(Kamper!N102:P102,"&gt;0")</f>
        <v>0</v>
      </c>
      <c r="AE17" s="26">
        <f>Kamper!Q102</f>
        <v>0</v>
      </c>
      <c r="AF17" s="52" t="str">
        <f t="shared" si="54"/>
        <v>NA</v>
      </c>
      <c r="AG17" s="52">
        <f>COUNTIF(Kamper!N120:P120,"&gt;0")</f>
        <v>0</v>
      </c>
      <c r="AH17" s="26">
        <f>Kamper!Q120</f>
        <v>0</v>
      </c>
      <c r="AI17" s="52" t="str">
        <f t="shared" si="55"/>
        <v>NA</v>
      </c>
      <c r="AJ17" s="52">
        <f>COUNTIF(Kamper!N138:P138,"&gt;0")</f>
        <v>0</v>
      </c>
      <c r="AK17" s="26">
        <f>Kamper!Q138</f>
        <v>0</v>
      </c>
      <c r="AL17" s="58" t="str">
        <f t="shared" si="56"/>
        <v>NA</v>
      </c>
      <c r="AM17" s="274">
        <f t="shared" si="57"/>
        <v>0</v>
      </c>
      <c r="AN17" s="95">
        <f t="shared" si="58"/>
        <v>0</v>
      </c>
      <c r="AO17" s="95">
        <f t="shared" si="59"/>
        <v>0</v>
      </c>
      <c r="AP17" s="241"/>
      <c r="AQ17" s="108" t="str">
        <f t="shared" si="60"/>
        <v>NA</v>
      </c>
      <c r="AR17" s="153">
        <f>COUNTIF(Kamper!N156:P156,"&gt;0")</f>
        <v>3</v>
      </c>
      <c r="AS17" s="26">
        <f>Kamper!Q156</f>
        <v>455</v>
      </c>
      <c r="AT17" s="52">
        <f t="shared" si="61"/>
        <v>151.66666666666666</v>
      </c>
      <c r="AU17" s="52">
        <f>COUNTIF(Kamper!N174:P174,"&gt;0")</f>
        <v>0</v>
      </c>
      <c r="AV17" s="26">
        <f>Kamper!Q174</f>
        <v>0</v>
      </c>
      <c r="AW17" s="52" t="str">
        <f t="shared" si="62"/>
        <v>NA</v>
      </c>
      <c r="AX17" s="52">
        <f>COUNTIF(Kamper!T192:V192,"&gt;0")</f>
        <v>0</v>
      </c>
      <c r="AY17" s="26">
        <f>Kamper!W192</f>
        <v>0</v>
      </c>
      <c r="AZ17" s="52" t="str">
        <f t="shared" si="63"/>
        <v>NA</v>
      </c>
      <c r="BA17" s="52">
        <f>COUNTIF(Kamper!T210:V210,"&gt;0")</f>
        <v>0</v>
      </c>
      <c r="BB17" s="26">
        <f>Kamper!W210</f>
        <v>0</v>
      </c>
      <c r="BC17" s="58" t="str">
        <f t="shared" si="64"/>
        <v>NA</v>
      </c>
      <c r="BD17" s="274">
        <f t="shared" si="65"/>
        <v>1</v>
      </c>
      <c r="BE17" s="95">
        <f t="shared" si="66"/>
        <v>3</v>
      </c>
      <c r="BF17" s="95">
        <f t="shared" si="67"/>
        <v>455</v>
      </c>
      <c r="BG17" s="241"/>
      <c r="BH17" s="108">
        <f t="shared" si="68"/>
        <v>151.66666666666666</v>
      </c>
      <c r="BI17" s="153">
        <f>COUNTIF(Kamper!T228:V228,"&gt;0")</f>
        <v>0</v>
      </c>
      <c r="BJ17" s="26">
        <f>Kamper!W228</f>
        <v>0</v>
      </c>
      <c r="BK17" s="52" t="str">
        <f t="shared" si="69"/>
        <v>NA</v>
      </c>
      <c r="BL17" s="52">
        <f>COUNTIF(Kamper!T246:V246,"&gt;0")</f>
        <v>0</v>
      </c>
      <c r="BM17" s="26">
        <f>Kamper!W246</f>
        <v>0</v>
      </c>
      <c r="BN17" s="52" t="str">
        <f t="shared" si="70"/>
        <v>NA</v>
      </c>
      <c r="BO17" s="52">
        <f>COUNTIF(Kamper!T264:V264,"&gt;0")</f>
        <v>0</v>
      </c>
      <c r="BP17" s="26">
        <f>Kamper!W264</f>
        <v>0</v>
      </c>
      <c r="BQ17" s="52" t="str">
        <f t="shared" si="71"/>
        <v>NA</v>
      </c>
      <c r="BR17" s="52">
        <f>COUNTIF(Kamper!T282:V282,"&gt;0")</f>
        <v>0</v>
      </c>
      <c r="BS17" s="26">
        <f>Kamper!W282</f>
        <v>0</v>
      </c>
      <c r="BT17" s="58" t="str">
        <f t="shared" si="72"/>
        <v>NA</v>
      </c>
      <c r="BU17" s="274">
        <f t="shared" si="73"/>
        <v>0</v>
      </c>
      <c r="BV17" s="95">
        <f t="shared" si="74"/>
        <v>3</v>
      </c>
      <c r="BW17" s="95">
        <f t="shared" si="75"/>
        <v>455</v>
      </c>
      <c r="BX17" s="241"/>
      <c r="BY17" s="108">
        <f t="shared" si="76"/>
        <v>151.66666666666666</v>
      </c>
      <c r="BZ17" s="57">
        <f>COUNTIF(Kamper!T300:V300,"&gt;0")</f>
        <v>0</v>
      </c>
      <c r="CA17" s="26">
        <f>Kamper!W300</f>
        <v>0</v>
      </c>
      <c r="CB17" s="52" t="str">
        <f t="shared" si="77"/>
        <v>NA</v>
      </c>
      <c r="CC17" s="52">
        <f>COUNTIF(Kamper!T318:V318,"&gt;0")</f>
        <v>0</v>
      </c>
      <c r="CD17" s="26">
        <f>Kamper!W318</f>
        <v>0</v>
      </c>
      <c r="CE17" s="58" t="str">
        <f t="shared" si="78"/>
        <v>NA</v>
      </c>
      <c r="CF17" s="274">
        <f t="shared" si="79"/>
        <v>0</v>
      </c>
      <c r="CG17" s="234">
        <f t="shared" si="80"/>
        <v>3</v>
      </c>
      <c r="CH17" s="96">
        <f t="shared" si="81"/>
        <v>455</v>
      </c>
      <c r="CI17" s="239"/>
      <c r="CJ17" s="97">
        <f t="shared" si="82"/>
        <v>151.66666666666666</v>
      </c>
    </row>
    <row r="18" spans="1:88" ht="17" thickBot="1">
      <c r="A18" s="9"/>
      <c r="B18" s="9"/>
      <c r="C18" s="9"/>
      <c r="D18" s="9"/>
      <c r="E18" s="9"/>
      <c r="F18" s="145">
        <f t="shared" si="83"/>
        <v>0</v>
      </c>
      <c r="G18" s="75">
        <f t="shared" si="43"/>
        <v>0</v>
      </c>
      <c r="H18" s="140" t="str">
        <f t="shared" si="44"/>
        <v>NA</v>
      </c>
      <c r="I18" s="332">
        <f t="shared" si="45"/>
        <v>0</v>
      </c>
      <c r="J18" s="178">
        <f>COUNTIF(Kamper!H13:J13,"&gt;0")</f>
        <v>0</v>
      </c>
      <c r="K18" s="86">
        <f>Kamper!K13</f>
        <v>0</v>
      </c>
      <c r="L18" s="125" t="str">
        <f t="shared" si="46"/>
        <v>NA</v>
      </c>
      <c r="M18" s="86">
        <f>COUNTIF(Kamper!N31:P31,"&gt;0")</f>
        <v>0</v>
      </c>
      <c r="N18" s="86">
        <f>Kamper!Q31</f>
        <v>0</v>
      </c>
      <c r="O18" s="125" t="str">
        <f t="shared" si="47"/>
        <v>NA</v>
      </c>
      <c r="P18" s="121">
        <f>COUNTIF(Kamper!AL49:AN49,"&gt;0")</f>
        <v>0</v>
      </c>
      <c r="Q18" s="86">
        <f>Kamper!AO49</f>
        <v>0</v>
      </c>
      <c r="R18" s="125" t="str">
        <f t="shared" si="48"/>
        <v>NA</v>
      </c>
      <c r="S18" s="86">
        <f>COUNTIF(Kamper!N67:P67,"&gt;0")</f>
        <v>0</v>
      </c>
      <c r="T18" s="86">
        <f>Kamper!Q67</f>
        <v>0</v>
      </c>
      <c r="U18" s="126" t="str">
        <f t="shared" si="49"/>
        <v>NA</v>
      </c>
      <c r="V18" s="271">
        <f t="shared" si="50"/>
        <v>0</v>
      </c>
      <c r="W18" s="130">
        <f t="shared" si="51"/>
        <v>0</v>
      </c>
      <c r="X18" s="95">
        <f t="shared" si="42"/>
        <v>0</v>
      </c>
      <c r="Y18" s="266"/>
      <c r="Z18" s="108" t="str">
        <f t="shared" si="52"/>
        <v>NA</v>
      </c>
      <c r="AA18" s="153">
        <f>COUNTIF(Kamper!N85:P85,"&gt;0")</f>
        <v>0</v>
      </c>
      <c r="AB18" s="54">
        <f>Kamper!Q85</f>
        <v>0</v>
      </c>
      <c r="AC18" s="52" t="str">
        <f t="shared" si="53"/>
        <v>NA</v>
      </c>
      <c r="AD18" s="52">
        <f>COUNTIF(Kamper!N103:P103,"&gt;0")</f>
        <v>0</v>
      </c>
      <c r="AE18" s="26">
        <f>Kamper!Q103</f>
        <v>0</v>
      </c>
      <c r="AF18" s="52" t="str">
        <f t="shared" si="54"/>
        <v>NA</v>
      </c>
      <c r="AG18" s="52">
        <f>COUNTIF(Kamper!N121:P121,"&gt;0")</f>
        <v>0</v>
      </c>
      <c r="AH18" s="26">
        <f>Kamper!Q121</f>
        <v>0</v>
      </c>
      <c r="AI18" s="52" t="str">
        <f t="shared" si="55"/>
        <v>NA</v>
      </c>
      <c r="AJ18" s="52">
        <f>COUNTIF(Kamper!N139:P139,"&gt;0")</f>
        <v>0</v>
      </c>
      <c r="AK18" s="26">
        <f>Kamper!Q139</f>
        <v>0</v>
      </c>
      <c r="AL18" s="58" t="str">
        <f t="shared" si="56"/>
        <v>NA</v>
      </c>
      <c r="AM18" s="274">
        <f t="shared" si="57"/>
        <v>0</v>
      </c>
      <c r="AN18" s="95">
        <f t="shared" si="58"/>
        <v>0</v>
      </c>
      <c r="AO18" s="95">
        <f t="shared" si="59"/>
        <v>0</v>
      </c>
      <c r="AP18" s="241"/>
      <c r="AQ18" s="108" t="str">
        <f t="shared" si="60"/>
        <v>NA</v>
      </c>
      <c r="AR18" s="153">
        <f>COUNTIF(Kamper!N157:P157,"&gt;0")</f>
        <v>0</v>
      </c>
      <c r="AS18" s="26">
        <f>Kamper!Q157</f>
        <v>0</v>
      </c>
      <c r="AT18" s="52" t="str">
        <f t="shared" si="61"/>
        <v>NA</v>
      </c>
      <c r="AU18" s="52">
        <f>COUNTIF(Kamper!N175:P175,"&gt;0")</f>
        <v>0</v>
      </c>
      <c r="AV18" s="26">
        <f>Kamper!Q175</f>
        <v>0</v>
      </c>
      <c r="AW18" s="52" t="str">
        <f t="shared" si="62"/>
        <v>NA</v>
      </c>
      <c r="AX18" s="52">
        <f>COUNTIF(Kamper!T193:V193,"&gt;0")</f>
        <v>0</v>
      </c>
      <c r="AY18" s="26">
        <f>Kamper!W193</f>
        <v>0</v>
      </c>
      <c r="AZ18" s="52" t="str">
        <f t="shared" si="63"/>
        <v>NA</v>
      </c>
      <c r="BA18" s="52">
        <f>COUNTIF(Kamper!T211:V211,"&gt;0")</f>
        <v>0</v>
      </c>
      <c r="BB18" s="26">
        <f>Kamper!W211</f>
        <v>0</v>
      </c>
      <c r="BC18" s="58" t="str">
        <f t="shared" si="64"/>
        <v>NA</v>
      </c>
      <c r="BD18" s="274">
        <f t="shared" si="65"/>
        <v>0</v>
      </c>
      <c r="BE18" s="95">
        <f t="shared" si="66"/>
        <v>0</v>
      </c>
      <c r="BF18" s="95">
        <f t="shared" si="67"/>
        <v>0</v>
      </c>
      <c r="BG18" s="241"/>
      <c r="BH18" s="108" t="str">
        <f t="shared" si="68"/>
        <v>NA</v>
      </c>
      <c r="BI18" s="153">
        <f>COUNTIF(Kamper!T229:V229,"&gt;0")</f>
        <v>0</v>
      </c>
      <c r="BJ18" s="26">
        <f>Kamper!W229</f>
        <v>0</v>
      </c>
      <c r="BK18" s="52" t="str">
        <f t="shared" si="69"/>
        <v>NA</v>
      </c>
      <c r="BL18" s="52">
        <f>COUNTIF(Kamper!T247:V247,"&gt;0")</f>
        <v>0</v>
      </c>
      <c r="BM18" s="26">
        <f>Kamper!W247</f>
        <v>0</v>
      </c>
      <c r="BN18" s="52" t="str">
        <f t="shared" si="70"/>
        <v>NA</v>
      </c>
      <c r="BO18" s="52">
        <f>COUNTIF(Kamper!T265:V265,"&gt;0")</f>
        <v>0</v>
      </c>
      <c r="BP18" s="26">
        <f>Kamper!W265</f>
        <v>0</v>
      </c>
      <c r="BQ18" s="52" t="str">
        <f t="shared" si="71"/>
        <v>NA</v>
      </c>
      <c r="BR18" s="52">
        <f>COUNTIF(Kamper!T283:V283,"&gt;0")</f>
        <v>0</v>
      </c>
      <c r="BS18" s="26">
        <f>Kamper!W283</f>
        <v>0</v>
      </c>
      <c r="BT18" s="58" t="str">
        <f t="shared" si="72"/>
        <v>NA</v>
      </c>
      <c r="BU18" s="274">
        <f t="shared" si="73"/>
        <v>0</v>
      </c>
      <c r="BV18" s="95">
        <f t="shared" si="74"/>
        <v>0</v>
      </c>
      <c r="BW18" s="95">
        <f t="shared" si="75"/>
        <v>0</v>
      </c>
      <c r="BX18" s="241"/>
      <c r="BY18" s="108" t="str">
        <f t="shared" si="76"/>
        <v>NA</v>
      </c>
      <c r="BZ18" s="57">
        <f>COUNTIF(Kamper!T301:V301,"&gt;0")</f>
        <v>0</v>
      </c>
      <c r="CA18" s="26">
        <f>Kamper!W301</f>
        <v>0</v>
      </c>
      <c r="CB18" s="52" t="str">
        <f t="shared" si="77"/>
        <v>NA</v>
      </c>
      <c r="CC18" s="52">
        <f>COUNTIF(Kamper!T319:V319,"&gt;0")</f>
        <v>0</v>
      </c>
      <c r="CD18" s="26">
        <f>Kamper!W319</f>
        <v>0</v>
      </c>
      <c r="CE18" s="58" t="str">
        <f t="shared" si="78"/>
        <v>NA</v>
      </c>
      <c r="CF18" s="274">
        <f t="shared" si="79"/>
        <v>0</v>
      </c>
      <c r="CG18" s="234">
        <f t="shared" si="80"/>
        <v>0</v>
      </c>
      <c r="CH18" s="96">
        <f t="shared" si="81"/>
        <v>0</v>
      </c>
      <c r="CI18" s="239"/>
      <c r="CJ18" s="97" t="str">
        <f t="shared" si="82"/>
        <v>NA</v>
      </c>
    </row>
    <row r="19" spans="1:88" ht="17" thickBot="1">
      <c r="A19" s="12"/>
      <c r="B19" s="12"/>
      <c r="C19" s="12"/>
      <c r="D19" s="12"/>
      <c r="E19" s="12"/>
      <c r="F19" s="146">
        <f t="shared" si="83"/>
        <v>0</v>
      </c>
      <c r="G19" s="188">
        <f t="shared" si="43"/>
        <v>0</v>
      </c>
      <c r="H19" s="142" t="str">
        <f t="shared" si="44"/>
        <v>NA</v>
      </c>
      <c r="I19" s="219">
        <f t="shared" si="45"/>
        <v>0</v>
      </c>
      <c r="J19" s="178">
        <f>COUNTIF(Kamper!H14:J14,"&gt;0")</f>
        <v>0</v>
      </c>
      <c r="K19" s="86">
        <f>Kamper!K14</f>
        <v>0</v>
      </c>
      <c r="L19" s="128" t="str">
        <f t="shared" si="46"/>
        <v>NA</v>
      </c>
      <c r="M19" s="86">
        <f>COUNTIF(Kamper!N32:P32,"&gt;0")</f>
        <v>0</v>
      </c>
      <c r="N19" s="86">
        <f>Kamper!Q32</f>
        <v>0</v>
      </c>
      <c r="O19" s="128" t="str">
        <f t="shared" si="47"/>
        <v>NA</v>
      </c>
      <c r="P19" s="121">
        <f>COUNTIF(Kamper!AL50:AN50,"&gt;0")</f>
        <v>0</v>
      </c>
      <c r="Q19" s="86">
        <f>Kamper!AO50</f>
        <v>0</v>
      </c>
      <c r="R19" s="128" t="str">
        <f t="shared" si="48"/>
        <v>NA</v>
      </c>
      <c r="S19" s="86">
        <f>COUNTIF(Kamper!N68:P68,"&gt;0")</f>
        <v>0</v>
      </c>
      <c r="T19" s="86">
        <f>Kamper!Q68</f>
        <v>0</v>
      </c>
      <c r="U19" s="129" t="str">
        <f t="shared" si="49"/>
        <v>NA</v>
      </c>
      <c r="V19" s="271">
        <f t="shared" si="50"/>
        <v>0</v>
      </c>
      <c r="W19" s="130">
        <f t="shared" si="51"/>
        <v>0</v>
      </c>
      <c r="X19" s="95">
        <f t="shared" si="42"/>
        <v>0</v>
      </c>
      <c r="Y19" s="267"/>
      <c r="Z19" s="108" t="str">
        <f t="shared" si="52"/>
        <v>NA</v>
      </c>
      <c r="AA19" s="154">
        <f>COUNTIF(Kamper!N86:P86,"&gt;0")</f>
        <v>0</v>
      </c>
      <c r="AB19" s="54">
        <f>Kamper!Q86</f>
        <v>0</v>
      </c>
      <c r="AC19" s="61" t="str">
        <f t="shared" si="53"/>
        <v>NA</v>
      </c>
      <c r="AD19" s="61">
        <f>COUNTIF(Kamper!N104:P104,"&gt;0")</f>
        <v>0</v>
      </c>
      <c r="AE19" s="60">
        <f>Kamper!Q104</f>
        <v>0</v>
      </c>
      <c r="AF19" s="61" t="str">
        <f t="shared" si="54"/>
        <v>NA</v>
      </c>
      <c r="AG19" s="61">
        <f>COUNTIF(Kamper!N122:P122,"&gt;0")</f>
        <v>0</v>
      </c>
      <c r="AH19" s="60">
        <f>Kamper!Q122</f>
        <v>0</v>
      </c>
      <c r="AI19" s="61" t="str">
        <f t="shared" si="55"/>
        <v>NA</v>
      </c>
      <c r="AJ19" s="61">
        <f>COUNTIF(Kamper!N140:P140,"&gt;0")</f>
        <v>0</v>
      </c>
      <c r="AK19" s="60">
        <f>Kamper!Q140</f>
        <v>0</v>
      </c>
      <c r="AL19" s="62" t="str">
        <f t="shared" si="56"/>
        <v>NA</v>
      </c>
      <c r="AM19" s="274">
        <f t="shared" si="57"/>
        <v>0</v>
      </c>
      <c r="AN19" s="95">
        <f t="shared" si="58"/>
        <v>0</v>
      </c>
      <c r="AO19" s="95">
        <f t="shared" si="59"/>
        <v>0</v>
      </c>
      <c r="AP19" s="242"/>
      <c r="AQ19" s="108" t="str">
        <f t="shared" si="60"/>
        <v>NA</v>
      </c>
      <c r="AR19" s="154">
        <f>COUNTIF(Kamper!N158:P158,"&gt;0")</f>
        <v>0</v>
      </c>
      <c r="AS19" s="60">
        <f>Kamper!Q158</f>
        <v>0</v>
      </c>
      <c r="AT19" s="61" t="str">
        <f t="shared" si="61"/>
        <v>NA</v>
      </c>
      <c r="AU19" s="61">
        <f>COUNTIF(Kamper!N176:P176,"&gt;0")</f>
        <v>0</v>
      </c>
      <c r="AV19" s="60">
        <f>Kamper!Q176</f>
        <v>0</v>
      </c>
      <c r="AW19" s="61" t="str">
        <f t="shared" si="62"/>
        <v>NA</v>
      </c>
      <c r="AX19" s="61">
        <f>COUNTIF(Kamper!T194:V194,"&gt;0")</f>
        <v>0</v>
      </c>
      <c r="AY19" s="60">
        <f>Kamper!W194</f>
        <v>0</v>
      </c>
      <c r="AZ19" s="61" t="str">
        <f t="shared" si="63"/>
        <v>NA</v>
      </c>
      <c r="BA19" s="61">
        <f>COUNTIF(Kamper!T212:V212,"&gt;0")</f>
        <v>0</v>
      </c>
      <c r="BB19" s="60">
        <f>Kamper!W212</f>
        <v>0</v>
      </c>
      <c r="BC19" s="62" t="str">
        <f t="shared" si="64"/>
        <v>NA</v>
      </c>
      <c r="BD19" s="274">
        <f t="shared" si="65"/>
        <v>0</v>
      </c>
      <c r="BE19" s="95">
        <f t="shared" si="66"/>
        <v>0</v>
      </c>
      <c r="BF19" s="95">
        <f t="shared" si="67"/>
        <v>0</v>
      </c>
      <c r="BG19" s="242"/>
      <c r="BH19" s="108" t="str">
        <f t="shared" si="68"/>
        <v>NA</v>
      </c>
      <c r="BI19" s="154">
        <f>COUNTIF(Kamper!T230:V230,"&gt;0")</f>
        <v>0</v>
      </c>
      <c r="BJ19" s="60">
        <f>Kamper!W230</f>
        <v>0</v>
      </c>
      <c r="BK19" s="61" t="str">
        <f t="shared" si="69"/>
        <v>NA</v>
      </c>
      <c r="BL19" s="61">
        <f>COUNTIF(Kamper!T248:V248,"&gt;0")</f>
        <v>0</v>
      </c>
      <c r="BM19" s="60">
        <f>Kamper!W248</f>
        <v>0</v>
      </c>
      <c r="BN19" s="61" t="str">
        <f t="shared" si="70"/>
        <v>NA</v>
      </c>
      <c r="BO19" s="61">
        <f>COUNTIF(Kamper!T266:V266,"&gt;0")</f>
        <v>0</v>
      </c>
      <c r="BP19" s="60">
        <f>Kamper!W266</f>
        <v>0</v>
      </c>
      <c r="BQ19" s="61" t="str">
        <f t="shared" si="71"/>
        <v>NA</v>
      </c>
      <c r="BR19" s="61">
        <f>COUNTIF(Kamper!T284:V284,"&gt;0")</f>
        <v>0</v>
      </c>
      <c r="BS19" s="60">
        <f>Kamper!W284</f>
        <v>0</v>
      </c>
      <c r="BT19" s="62" t="str">
        <f t="shared" si="72"/>
        <v>NA</v>
      </c>
      <c r="BU19" s="274">
        <f t="shared" si="73"/>
        <v>0</v>
      </c>
      <c r="BV19" s="95">
        <f t="shared" si="74"/>
        <v>0</v>
      </c>
      <c r="BW19" s="95">
        <f t="shared" si="75"/>
        <v>0</v>
      </c>
      <c r="BX19" s="242"/>
      <c r="BY19" s="108" t="str">
        <f t="shared" si="76"/>
        <v>NA</v>
      </c>
      <c r="BZ19" s="59">
        <f>COUNTIF(Kamper!T302:V302,"&gt;0")</f>
        <v>0</v>
      </c>
      <c r="CA19" s="60">
        <f>Kamper!W302</f>
        <v>0</v>
      </c>
      <c r="CB19" s="61" t="str">
        <f t="shared" si="77"/>
        <v>NA</v>
      </c>
      <c r="CC19" s="61">
        <f>COUNTIF(Kamper!T320:V320,"&gt;0")</f>
        <v>0</v>
      </c>
      <c r="CD19" s="60">
        <f>Kamper!W320</f>
        <v>0</v>
      </c>
      <c r="CE19" s="62" t="str">
        <f t="shared" si="78"/>
        <v>NA</v>
      </c>
      <c r="CF19" s="274">
        <f t="shared" si="79"/>
        <v>0</v>
      </c>
      <c r="CG19" s="234">
        <f t="shared" si="80"/>
        <v>0</v>
      </c>
      <c r="CH19" s="96">
        <f t="shared" si="81"/>
        <v>0</v>
      </c>
      <c r="CI19" s="279"/>
      <c r="CJ19" s="97" t="str">
        <f t="shared" si="82"/>
        <v>NA</v>
      </c>
    </row>
    <row r="20" spans="1:88" s="25" customFormat="1" ht="16" thickBot="1">
      <c r="F20" s="76"/>
      <c r="G20" s="28"/>
      <c r="H20" s="43"/>
      <c r="I20" s="69"/>
      <c r="J20" s="78"/>
      <c r="K20" s="74"/>
      <c r="L20" s="79"/>
      <c r="M20" s="74"/>
      <c r="N20" s="74"/>
      <c r="O20" s="79"/>
      <c r="P20" s="74"/>
      <c r="Q20" s="74"/>
      <c r="R20" s="79"/>
      <c r="S20" s="74"/>
      <c r="T20" s="74"/>
      <c r="U20" s="79"/>
      <c r="V20" s="78"/>
      <c r="W20" s="67"/>
      <c r="X20" s="67"/>
      <c r="Y20" s="67"/>
      <c r="Z20" s="102"/>
      <c r="AA20" s="70"/>
      <c r="AB20" s="74"/>
      <c r="AC20" s="27"/>
      <c r="AD20" s="27"/>
      <c r="AE20" s="74"/>
      <c r="AF20" s="27"/>
      <c r="AG20" s="27"/>
      <c r="AH20" s="74"/>
      <c r="AI20" s="27"/>
      <c r="AJ20" s="27"/>
      <c r="AK20" s="74"/>
      <c r="AL20" s="27"/>
      <c r="AM20" s="27"/>
      <c r="AN20" s="67"/>
      <c r="AO20" s="106"/>
      <c r="AP20" s="106"/>
      <c r="AQ20" s="102"/>
      <c r="AR20" s="70"/>
      <c r="AS20" s="74"/>
      <c r="AT20" s="27"/>
      <c r="AU20" s="27"/>
      <c r="AV20" s="74"/>
      <c r="AW20" s="27"/>
      <c r="AX20" s="27"/>
      <c r="AY20" s="74"/>
      <c r="AZ20" s="27"/>
      <c r="BA20" s="27"/>
      <c r="BB20" s="74"/>
      <c r="BC20" s="27"/>
      <c r="BD20" s="27"/>
      <c r="BE20" s="67"/>
      <c r="BF20" s="67"/>
      <c r="BG20" s="67"/>
      <c r="BH20" s="67"/>
      <c r="BI20" s="70"/>
      <c r="BJ20" s="74"/>
      <c r="BK20" s="27"/>
      <c r="BL20" s="27"/>
      <c r="BM20" s="74"/>
      <c r="BN20" s="27"/>
      <c r="BO20" s="27"/>
      <c r="BP20" s="74"/>
      <c r="BQ20" s="27"/>
      <c r="BR20" s="27"/>
      <c r="BS20" s="74"/>
      <c r="BT20" s="27"/>
      <c r="BU20" s="27"/>
      <c r="BV20" s="67"/>
      <c r="BW20" s="67"/>
      <c r="BX20" s="67"/>
      <c r="BY20" s="67"/>
      <c r="BZ20" s="27"/>
      <c r="CA20" s="74"/>
      <c r="CB20" s="27"/>
      <c r="CC20" s="27"/>
      <c r="CD20" s="74"/>
      <c r="CE20" s="27"/>
      <c r="CF20" s="27"/>
      <c r="CG20" s="106"/>
      <c r="CH20" s="67"/>
      <c r="CI20" s="67"/>
      <c r="CJ20" s="67"/>
    </row>
    <row r="21" spans="1:88" ht="126" thickBot="1">
      <c r="B21" s="222" t="s">
        <v>264</v>
      </c>
      <c r="C21" s="222" t="s">
        <v>265</v>
      </c>
      <c r="D21" s="222" t="s">
        <v>266</v>
      </c>
      <c r="E21" s="222" t="s">
        <v>267</v>
      </c>
      <c r="F21" s="76" t="s">
        <v>61</v>
      </c>
      <c r="G21" s="28" t="s">
        <v>62</v>
      </c>
      <c r="H21" s="43" t="s">
        <v>63</v>
      </c>
      <c r="I21" s="82" t="s">
        <v>285</v>
      </c>
      <c r="J21" s="82" t="s">
        <v>192</v>
      </c>
      <c r="K21" s="83" t="s">
        <v>195</v>
      </c>
      <c r="L21" s="83" t="s">
        <v>194</v>
      </c>
      <c r="M21" s="83" t="s">
        <v>196</v>
      </c>
      <c r="N21" s="83" t="s">
        <v>193</v>
      </c>
      <c r="O21" s="83" t="s">
        <v>197</v>
      </c>
      <c r="P21" s="83" t="s">
        <v>198</v>
      </c>
      <c r="Q21" s="83" t="s">
        <v>199</v>
      </c>
      <c r="R21" s="83" t="s">
        <v>200</v>
      </c>
      <c r="S21" s="83" t="s">
        <v>201</v>
      </c>
      <c r="T21" s="83" t="s">
        <v>202</v>
      </c>
      <c r="U21" s="83" t="s">
        <v>203</v>
      </c>
      <c r="V21" s="269" t="s">
        <v>278</v>
      </c>
      <c r="W21" s="65" t="s">
        <v>188</v>
      </c>
      <c r="X21" s="233" t="s">
        <v>270</v>
      </c>
      <c r="Y21" s="233" t="s">
        <v>271</v>
      </c>
      <c r="Z21" s="65" t="s">
        <v>204</v>
      </c>
      <c r="AA21" s="103" t="s">
        <v>205</v>
      </c>
      <c r="AB21" s="83" t="s">
        <v>206</v>
      </c>
      <c r="AC21" s="84" t="s">
        <v>207</v>
      </c>
      <c r="AD21" s="84" t="s">
        <v>208</v>
      </c>
      <c r="AE21" s="83" t="s">
        <v>209</v>
      </c>
      <c r="AF21" s="84" t="s">
        <v>210</v>
      </c>
      <c r="AG21" s="84" t="s">
        <v>211</v>
      </c>
      <c r="AH21" s="83" t="s">
        <v>212</v>
      </c>
      <c r="AI21" s="84" t="s">
        <v>213</v>
      </c>
      <c r="AJ21" s="84" t="s">
        <v>214</v>
      </c>
      <c r="AK21" s="83" t="s">
        <v>215</v>
      </c>
      <c r="AL21" s="84" t="s">
        <v>216</v>
      </c>
      <c r="AM21" s="269" t="s">
        <v>279</v>
      </c>
      <c r="AN21" s="65" t="s">
        <v>189</v>
      </c>
      <c r="AO21" s="105" t="s">
        <v>217</v>
      </c>
      <c r="AP21" s="233" t="s">
        <v>273</v>
      </c>
      <c r="AQ21" s="65" t="s">
        <v>218</v>
      </c>
      <c r="AR21" s="103" t="s">
        <v>219</v>
      </c>
      <c r="AS21" s="83" t="s">
        <v>220</v>
      </c>
      <c r="AT21" s="84" t="s">
        <v>221</v>
      </c>
      <c r="AU21" s="84" t="s">
        <v>222</v>
      </c>
      <c r="AV21" s="83" t="s">
        <v>223</v>
      </c>
      <c r="AW21" s="84" t="s">
        <v>224</v>
      </c>
      <c r="AX21" s="84" t="s">
        <v>225</v>
      </c>
      <c r="AY21" s="83" t="s">
        <v>226</v>
      </c>
      <c r="AZ21" s="84" t="s">
        <v>227</v>
      </c>
      <c r="BA21" s="84" t="s">
        <v>228</v>
      </c>
      <c r="BB21" s="83" t="s">
        <v>229</v>
      </c>
      <c r="BC21" s="84" t="s">
        <v>230</v>
      </c>
      <c r="BD21" s="269" t="s">
        <v>280</v>
      </c>
      <c r="BE21" s="65" t="s">
        <v>190</v>
      </c>
      <c r="BF21" s="65" t="s">
        <v>231</v>
      </c>
      <c r="BG21" s="233" t="s">
        <v>274</v>
      </c>
      <c r="BH21" s="65" t="s">
        <v>232</v>
      </c>
      <c r="BI21" s="103" t="s">
        <v>233</v>
      </c>
      <c r="BJ21" s="83" t="s">
        <v>234</v>
      </c>
      <c r="BK21" s="84" t="s">
        <v>235</v>
      </c>
      <c r="BL21" s="84" t="s">
        <v>236</v>
      </c>
      <c r="BM21" s="83" t="s">
        <v>237</v>
      </c>
      <c r="BN21" s="84" t="s">
        <v>238</v>
      </c>
      <c r="BO21" s="84" t="s">
        <v>239</v>
      </c>
      <c r="BP21" s="83" t="s">
        <v>240</v>
      </c>
      <c r="BQ21" s="84" t="s">
        <v>241</v>
      </c>
      <c r="BR21" s="84" t="s">
        <v>242</v>
      </c>
      <c r="BS21" s="83" t="s">
        <v>243</v>
      </c>
      <c r="BT21" s="84" t="s">
        <v>244</v>
      </c>
      <c r="BU21" s="269" t="s">
        <v>281</v>
      </c>
      <c r="BV21" s="65" t="s">
        <v>191</v>
      </c>
      <c r="BW21" s="65" t="s">
        <v>245</v>
      </c>
      <c r="BX21" s="233" t="s">
        <v>274</v>
      </c>
      <c r="BY21" s="65" t="s">
        <v>246</v>
      </c>
      <c r="BZ21" s="84" t="s">
        <v>247</v>
      </c>
      <c r="CA21" s="83" t="s">
        <v>248</v>
      </c>
      <c r="CB21" s="84" t="s">
        <v>249</v>
      </c>
      <c r="CC21" s="84" t="s">
        <v>250</v>
      </c>
      <c r="CD21" s="83" t="s">
        <v>251</v>
      </c>
      <c r="CE21" s="84" t="s">
        <v>252</v>
      </c>
      <c r="CF21" s="269" t="s">
        <v>284</v>
      </c>
      <c r="CG21" s="105" t="s">
        <v>253</v>
      </c>
      <c r="CH21" s="65" t="s">
        <v>254</v>
      </c>
      <c r="CI21" s="233" t="s">
        <v>276</v>
      </c>
      <c r="CJ21" s="65" t="s">
        <v>255</v>
      </c>
    </row>
    <row r="22" spans="1:88" s="2" customFormat="1" ht="25" thickBot="1">
      <c r="A22" s="187" t="s">
        <v>25</v>
      </c>
      <c r="B22" s="218">
        <f>COUNTIF(J22,"&gt;0")+COUNTIF(M22,"&gt;0")+COUNTIF(P22,"&gt;0")+COUNTIF(S22,"&gt;0")+COUNTIF(AA22,"&gt;0")++COUNTIF(AD22,"&gt;0")++COUNTIF(AG22,"&gt;0")+COUNTIF(AJ22,"&gt;0")+COUNTIF(AR22,"&gt;0")+COUNTIF(AU22,"&gt;0")+COUNTIF(AX22,"&gt;0")+COUNTIF(BA22,"&gt;0")+COUNTIF(BI22,"&gt;0")+COUNTIF(BL22,"&gt;0")+COUNTIF(BO22,"&gt;0")+COUNTIF(BR22,"&gt;0")+COUNTIF(BZ22,"&gt;0")+COUNTIF(CC22,"&gt;0")</f>
        <v>16</v>
      </c>
      <c r="C22" s="218">
        <f>COUNTIF(Kamper!Q19,"S")+COUNTIF(Kamper!W37,"S")+COUNTIF(Kamper!K55,"S")+COUNTIF(Kamper!AO73,"S")+COUNTIF(Kamper!AO91,"S")+COUNTIF(Kamper!AO109,"S")+COUNTIF(Kamper!AO127,"S")+COUNTIF(Kamper!AI145,"S")+COUNTIF(Kamper!AC163,"S")+COUNTIF(Kamper!K181,"S")+COUNTIF(Kamper!Q199,"S")+COUNTIF(Kamper!E217,"S")+COUNTIF(Kamper!AU235,"S")+COUNTIF(Kamper!AU253,"S")+COUNTIF(Kamper!AU271,"S")+COUNTIF(Kamper!AU289,"S")+COUNTIF(Kamper!AC307,"S")+COUNTIF(Kamper!AI325,"S")</f>
        <v>8</v>
      </c>
      <c r="D22" s="218">
        <f>COUNTIF(Kamper!Q19,"U")+COUNTIF(Kamper!W37,"U")+COUNTIF(Kamper!K55,"U")+COUNTIF(Kamper!AO73,"U")+COUNTIF(Kamper!AO91,"U")+COUNTIF(Kamper!AO109,"U")+COUNTIF(Kamper!AO127,"U")+COUNTIF(Kamper!AI145,"U")+COUNTIF(Kamper!AC163,"U")+COUNTIF(Kamper!K181,"U")+COUNTIF(Kamper!Q199,"U")+COUNTIF(Kamper!E217,"U")+COUNTIF(Kamper!AU235,"U")+COUNTIF(Kamper!AU253,"U")+COUNTIF(Kamper!AU271,"U")+COUNTIF(Kamper!AU289,"U")+COUNTIF(Kamper!AC307,"U")+COUNTIF(Kamper!AI325,"U")</f>
        <v>1</v>
      </c>
      <c r="E22" s="218">
        <f>COUNTIF(Kamper!Q19,"T")+COUNTIF(Kamper!W37,"T")+COUNTIF(Kamper!K55,"T")+COUNTIF(Kamper!AO73,"T")+COUNTIF(Kamper!AO91,"T")+COUNTIF(Kamper!AO109,"T")+COUNTIF(Kamper!AO127,"T")+COUNTIF(Kamper!AI145,"T")+COUNTIF(Kamper!AC163,"T")+COUNTIF(Kamper!K181,"T")+COUNTIF(Kamper!Q199,"T")+COUNTIF(Kamper!E217,"T")+COUNTIF(Kamper!AU235,"T")+COUNTIF(Kamper!AU253,"T")+COUNTIF(Kamper!AU271,"T")+COUNTIF(Kamper!AU289,"T")+COUNTIF(Kamper!AC307,"T")+COUNTIF(Kamper!AI325,"T")</f>
        <v>7</v>
      </c>
      <c r="F22" s="143">
        <f>CG22</f>
        <v>144</v>
      </c>
      <c r="G22" s="98">
        <f>CH22</f>
        <v>20365</v>
      </c>
      <c r="H22" s="144">
        <f>IFERROR(G22/F22,"NA")</f>
        <v>141.42361111111111</v>
      </c>
      <c r="I22" s="332">
        <f>MAX(K22,N22,Q22,T22,AB22,AE22,AH22,AK22,AS22,AV22,AY22,BB22,BK22,BN22,BQ22,BT22,CA22,CD22)</f>
        <v>1488</v>
      </c>
      <c r="J22" s="189">
        <f>COUNTIF(Kamper!N8:P14,"&gt;0")</f>
        <v>9</v>
      </c>
      <c r="K22" s="190">
        <f>Kamper!Q16-Kamper!Q15</f>
        <v>1298</v>
      </c>
      <c r="L22" s="100">
        <f>IFERROR(K22/J22,"NA")</f>
        <v>144.22222222222223</v>
      </c>
      <c r="M22" s="190">
        <f>COUNTIF(Kamper!T26:V32,"&gt;0")</f>
        <v>9</v>
      </c>
      <c r="N22" s="190">
        <f>Kamper!W34-Kamper!W33</f>
        <v>1351</v>
      </c>
      <c r="O22" s="100">
        <f>IFERROR(N22/M22,"NA")</f>
        <v>150.11111111111111</v>
      </c>
      <c r="P22" s="190">
        <f>COUNTIF(Kamper!H44:J50,"&gt;0")</f>
        <v>9</v>
      </c>
      <c r="Q22" s="190">
        <f>Kamper!K52-Kamper!K51</f>
        <v>1245</v>
      </c>
      <c r="R22" s="100">
        <f>IFERROR(Q22/P22,"NA")</f>
        <v>138.33333333333334</v>
      </c>
      <c r="S22" s="190">
        <f>COUNTIF(Kamper!AL62:AN68,"&gt;0")</f>
        <v>9</v>
      </c>
      <c r="T22" s="190">
        <f>Kamper!AO70-Kamper!AO69</f>
        <v>1384</v>
      </c>
      <c r="U22" s="100">
        <f>IFERROR(T22/S22,"NA")</f>
        <v>153.77777777777777</v>
      </c>
      <c r="V22" s="258">
        <f>COUNTIF(J22,"&gt;0")+COUNTIF(M22,"&gt;0")+COUNTIF(P22,"&gt;0")+COUNTIF(S22,"&gt;0")</f>
        <v>4</v>
      </c>
      <c r="W22" s="87">
        <f>J22+M22+P22+S22</f>
        <v>36</v>
      </c>
      <c r="X22" s="87">
        <f t="shared" ref="X22:X29" si="84">K22+N22+Q22+T22</f>
        <v>5278</v>
      </c>
      <c r="Y22" s="243">
        <f>X22+(V22*3*HCP!B6)</f>
        <v>6430</v>
      </c>
      <c r="Z22" s="90">
        <f>IFERROR(X22/W22,"NA")</f>
        <v>146.61111111111111</v>
      </c>
      <c r="AA22" s="284">
        <f>COUNTIF(Kamper!AL80:AN86,"&gt;0")</f>
        <v>9</v>
      </c>
      <c r="AB22" s="190">
        <f>Kamper!AO88-Kamper!AO87</f>
        <v>1185</v>
      </c>
      <c r="AC22" s="285">
        <f>IFERROR(AB22/AA22,"NA")</f>
        <v>131.66666666666666</v>
      </c>
      <c r="AD22" s="285">
        <f>COUNTIF(Kamper!AL98:AN104,"&gt;0")</f>
        <v>9</v>
      </c>
      <c r="AE22" s="190">
        <f>Kamper!AO106-Kamper!AO105</f>
        <v>967</v>
      </c>
      <c r="AF22" s="285">
        <f>IFERROR(AE22/AD22,"NA")</f>
        <v>107.44444444444444</v>
      </c>
      <c r="AG22" s="285">
        <f>COUNTIF(Kamper!AL116:AN122,"&gt;0")</f>
        <v>9</v>
      </c>
      <c r="AH22" s="190">
        <f>Kamper!AO124-Kamper!AO123</f>
        <v>1241</v>
      </c>
      <c r="AI22" s="285">
        <f>IFERROR(AH22/AG22,"NA")</f>
        <v>137.88888888888889</v>
      </c>
      <c r="AJ22" s="285">
        <f>COUNTIF(Kamper!AF134:AH140,"&gt;0")</f>
        <v>0</v>
      </c>
      <c r="AK22" s="190">
        <f>Kamper!AI142-Kamper!AI141</f>
        <v>0</v>
      </c>
      <c r="AL22" s="285" t="str">
        <f>IFERROR(AK22/AJ22,"NA")</f>
        <v>NA</v>
      </c>
      <c r="AM22" s="258">
        <f>COUNTIF(AA22,"&gt;0")+COUNTIF(AD22,"&gt;0")+COUNTIF(AG22,"&gt;0")+COUNTIF(AJ22,"&gt;0")</f>
        <v>3</v>
      </c>
      <c r="AN22" s="87">
        <f>W22+AA22+AD22+AG22+AJ22</f>
        <v>63</v>
      </c>
      <c r="AO22" s="87">
        <f>X22+AB22+AE22+AH22+AK22</f>
        <v>8671</v>
      </c>
      <c r="AP22" s="272">
        <f>Y22+AB22+AE22+AH22+AK22+(AM22*3*HCP!F6)</f>
        <v>10660</v>
      </c>
      <c r="AQ22" s="90">
        <f>IFERROR(AO22/AN22,"NA")</f>
        <v>137.63492063492063</v>
      </c>
      <c r="AR22" s="200">
        <f>COUNTIF(Kamper!Z152:AB158,"&gt;0")</f>
        <v>9</v>
      </c>
      <c r="AS22" s="184">
        <f>Kamper!AC160-Kamper!AC159</f>
        <v>1251</v>
      </c>
      <c r="AT22" s="285">
        <f>IFERROR(AS22/AR22,"NA")</f>
        <v>139</v>
      </c>
      <c r="AU22" s="186">
        <f>COUNTIF(Kamper!H170:J176,"&gt;0")</f>
        <v>9</v>
      </c>
      <c r="AV22" s="184">
        <f>Kamper!K178-Kamper!K177</f>
        <v>1488</v>
      </c>
      <c r="AW22" s="285">
        <f>IFERROR(AV22/AU22,"NA")</f>
        <v>165.33333333333334</v>
      </c>
      <c r="AX22" s="186">
        <f>COUNTIF(Kamper!N188:P194,"&gt;0")</f>
        <v>9</v>
      </c>
      <c r="AY22" s="184">
        <f>Kamper!Q196-Kamper!Q195</f>
        <v>1261</v>
      </c>
      <c r="AZ22" s="285">
        <f>IFERROR(AY22/AX22,"NA")</f>
        <v>140.11111111111111</v>
      </c>
      <c r="BA22" s="186">
        <f>COUNTIF(Kamper!B206:D212,"&gt;0")</f>
        <v>9</v>
      </c>
      <c r="BB22" s="184">
        <f>Kamper!E214-Kamper!E213</f>
        <v>1277</v>
      </c>
      <c r="BC22" s="285">
        <f>IFERROR(BB22/BA22,"NA")</f>
        <v>141.88888888888889</v>
      </c>
      <c r="BD22" s="258">
        <f>COUNTIF(AR22,"&gt;0")+COUNTIF(AU22,"&gt;0")+COUNTIF(AX22,"&gt;0")+COUNTIF(BA22,"&gt;0")</f>
        <v>4</v>
      </c>
      <c r="BE22" s="87">
        <f>AN22+AR22+AU22+AX22+BA22</f>
        <v>99</v>
      </c>
      <c r="BF22" s="87">
        <f>AO22+AS22+AV22+AY22+BB22</f>
        <v>13948</v>
      </c>
      <c r="BG22" s="238">
        <f>AP22+AS22+AV22+AY22+BB22+(BD22*3*HCP!K6)</f>
        <v>17125</v>
      </c>
      <c r="BH22" s="90">
        <f>IFERROR(BF22/BE22,"NA")</f>
        <v>140.88888888888889</v>
      </c>
      <c r="BI22" s="286">
        <f>COUNTIF(Kamper!AR224:AT230,"&gt;0")</f>
        <v>9</v>
      </c>
      <c r="BJ22" s="190">
        <f>Kamper!AU232-Kamper!AU231</f>
        <v>1329</v>
      </c>
      <c r="BK22" s="285">
        <f>IFERROR(BJ22/BI22,"NA")</f>
        <v>147.66666666666666</v>
      </c>
      <c r="BL22" s="285">
        <f>COUNTIF(Kamper!AR242:AT248,"&gt;0")</f>
        <v>9</v>
      </c>
      <c r="BM22" s="190">
        <f>Kamper!AU250-Kamper!AU249</f>
        <v>1379</v>
      </c>
      <c r="BN22" s="285">
        <f>IFERROR(BM22/BL22,"NA")</f>
        <v>153.22222222222223</v>
      </c>
      <c r="BO22" s="285">
        <f>COUNTIF(Kamper!AR260:AT266,"&gt;0")</f>
        <v>9</v>
      </c>
      <c r="BP22" s="190">
        <f>Kamper!AU268-Kamper!AU267</f>
        <v>1172</v>
      </c>
      <c r="BQ22" s="285">
        <f>IFERROR(BP22/BO22,"NA")</f>
        <v>130.22222222222223</v>
      </c>
      <c r="BR22" s="285">
        <f>COUNTIF(Kamper!AR278:AT284,"&gt;0")</f>
        <v>9</v>
      </c>
      <c r="BS22" s="190">
        <f>Kamper!AU286-Kamper!AU285</f>
        <v>1239</v>
      </c>
      <c r="BT22" s="285">
        <f>IFERROR(BS22/BR22,"NA")</f>
        <v>137.66666666666666</v>
      </c>
      <c r="BU22" s="258">
        <f>COUNTIF(BI22,"&gt;0")+COUNTIF(BL22,"&gt;0")+COUNTIF(BO22,"&gt;0")+COUNTIF(BR22,"&gt;0")</f>
        <v>4</v>
      </c>
      <c r="BV22" s="87">
        <f>BE22+BI22+BL22+BO22+BR22</f>
        <v>135</v>
      </c>
      <c r="BW22" s="87">
        <f>BF22+BJ22+BM22+BP22+BS22</f>
        <v>19067</v>
      </c>
      <c r="BX22" s="238">
        <f>BG22+BJ22+BM22+BP22+BS22+(BU22*3*HCP!P6)</f>
        <v>23288</v>
      </c>
      <c r="BY22" s="157">
        <f>IFERROR(BW22/BV22,"NA")</f>
        <v>141.23703703703703</v>
      </c>
      <c r="BZ22" s="186">
        <f>COUNTIF(Kamper!Z296:AB302,"&gt;0")</f>
        <v>0</v>
      </c>
      <c r="CA22" s="184">
        <f>Kamper!AC304-Kamper!AC303</f>
        <v>0</v>
      </c>
      <c r="CB22" s="285" t="str">
        <f>IFERROR(CA22/BZ22,"NA")</f>
        <v>NA</v>
      </c>
      <c r="CC22" s="186">
        <f>COUNTIF(Kamper!AF314:AH320,"&gt;0")</f>
        <v>9</v>
      </c>
      <c r="CD22" s="184">
        <f>Kamper!AI322-Kamper!AI321</f>
        <v>1298</v>
      </c>
      <c r="CE22" s="285">
        <f>IFERROR(CD22/CC22,"NA")</f>
        <v>144.22222222222223</v>
      </c>
      <c r="CF22" s="280">
        <f>COUNTIF(BZ22,"&gt;0")+COUNTIF(CC22,"&gt;0")</f>
        <v>1</v>
      </c>
      <c r="CG22" s="243">
        <f>BV22+BZ22+CC22</f>
        <v>144</v>
      </c>
      <c r="CH22" s="238">
        <f>BW22+CA22+CD22</f>
        <v>20365</v>
      </c>
      <c r="CI22" s="238">
        <f>BX22+CA22+CD22+(CF22*3*HCP!U6)</f>
        <v>24820</v>
      </c>
      <c r="CJ22" s="277">
        <f>IFERROR(CH22/CG22,"NA")</f>
        <v>141.42361111111111</v>
      </c>
    </row>
    <row r="23" spans="1:88" ht="17" thickBot="1">
      <c r="A23" s="136" t="s">
        <v>33</v>
      </c>
      <c r="B23" s="136"/>
      <c r="C23" s="136"/>
      <c r="D23" s="136"/>
      <c r="E23" s="136"/>
      <c r="F23" s="137">
        <f>CG23</f>
        <v>46</v>
      </c>
      <c r="G23" s="93">
        <f t="shared" ref="G23:G29" si="85">CH23</f>
        <v>6249</v>
      </c>
      <c r="H23" s="138">
        <f t="shared" ref="H23:H29" si="86">IFERROR(G23/F23,"NA")</f>
        <v>135.84782608695653</v>
      </c>
      <c r="I23" s="332">
        <f t="shared" ref="I23:I29" si="87">MAX(K23,N23,Q23,T23,AB23,AE23,AH23,AK23,AS23,AV23,AY23,BB23,BK23,BN23,BQ23,BT23,CA23,CD23)</f>
        <v>528</v>
      </c>
      <c r="J23" s="202">
        <f>COUNTIF(Kamper!N8:P8,"&gt;0")</f>
        <v>3</v>
      </c>
      <c r="K23" s="54">
        <f>Kamper!Q8</f>
        <v>391</v>
      </c>
      <c r="L23" s="122">
        <f t="shared" ref="L23:L29" si="88">IFERROR(K23/J23,"NA")</f>
        <v>130.33333333333334</v>
      </c>
      <c r="M23" s="54">
        <f>COUNTIF(Kamper!T26:V26,"&gt;0")</f>
        <v>1</v>
      </c>
      <c r="N23" s="54">
        <f>Kamper!W26</f>
        <v>109</v>
      </c>
      <c r="O23" s="122">
        <f t="shared" ref="O23:O29" si="89">IFERROR(N23/M23,"NA")</f>
        <v>109</v>
      </c>
      <c r="P23" s="54">
        <f>COUNTIF(Kamper!H44:J44,"&gt;0")</f>
        <v>3</v>
      </c>
      <c r="Q23" s="54">
        <f>Kamper!K44</f>
        <v>423</v>
      </c>
      <c r="R23" s="122">
        <f t="shared" ref="R23:R29" si="90">IFERROR(Q23/P23,"NA")</f>
        <v>141</v>
      </c>
      <c r="S23" s="54">
        <f>COUNTIF(Kamper!AL62:AN62,"&gt;0")</f>
        <v>3</v>
      </c>
      <c r="T23" s="54">
        <f>Kamper!AO62</f>
        <v>442</v>
      </c>
      <c r="U23" s="123">
        <f t="shared" ref="U23:U29" si="91">IFERROR(T23/S23,"NA")</f>
        <v>147.33333333333334</v>
      </c>
      <c r="V23" s="271">
        <f t="shared" ref="V23:V29" si="92">COUNTIF(J23,"&gt;0")+COUNTIF(M23,"&gt;0")+COUNTIF(P23,"&gt;0")+COUNTIF(S23,"&gt;0")</f>
        <v>4</v>
      </c>
      <c r="W23" s="95">
        <f t="shared" ref="W23:W29" si="93">J23+M23+P23+S23</f>
        <v>10</v>
      </c>
      <c r="X23" s="234">
        <f t="shared" si="84"/>
        <v>1365</v>
      </c>
      <c r="Y23" s="240"/>
      <c r="Z23" s="148">
        <f t="shared" ref="Z23:Z29" si="94">IFERROR(X23/W23,"NA")</f>
        <v>136.5</v>
      </c>
      <c r="AA23" s="152">
        <f>COUNTIF(Kamper!AL80:AN80,"&gt;0")</f>
        <v>3</v>
      </c>
      <c r="AB23" s="54">
        <f>Kamper!AO80</f>
        <v>467</v>
      </c>
      <c r="AC23" s="55">
        <f t="shared" ref="AC23:AC29" si="95">IFERROR(AB23/AA23,"NA")</f>
        <v>155.66666666666666</v>
      </c>
      <c r="AD23" s="55">
        <f>COUNTIF(Kamper!AL98:AN98,"&gt;0")</f>
        <v>3</v>
      </c>
      <c r="AE23" s="54">
        <f>Kamper!AO98</f>
        <v>396</v>
      </c>
      <c r="AF23" s="55">
        <f t="shared" ref="AF23:AF29" si="96">IFERROR(AE23/AD23,"NA")</f>
        <v>132</v>
      </c>
      <c r="AG23" s="55">
        <f>COUNTIF(Kamper!AL116:AN116,"&gt;0")</f>
        <v>3</v>
      </c>
      <c r="AH23" s="54">
        <f>Kamper!AO116</f>
        <v>352</v>
      </c>
      <c r="AI23" s="55">
        <f t="shared" ref="AI23:AI29" si="97">IFERROR(AH23/AG23,"NA")</f>
        <v>117.33333333333333</v>
      </c>
      <c r="AJ23" s="55">
        <f>COUNTIF(Kamper!AF134:AH134,"&gt;0")</f>
        <v>0</v>
      </c>
      <c r="AK23" s="54">
        <f>Kamper!AI134</f>
        <v>0</v>
      </c>
      <c r="AL23" s="56" t="str">
        <f t="shared" ref="AL23:AL29" si="98">IFERROR(AK23/AJ23,"NA")</f>
        <v>NA</v>
      </c>
      <c r="AM23" s="274">
        <f t="shared" ref="AM23:AM29" si="99">COUNTIF(AA23,"&gt;0")+COUNTIF(AD23,"&gt;0")+COUNTIF(AG23,"&gt;0")+COUNTIF(AJ23,"&gt;0")</f>
        <v>3</v>
      </c>
      <c r="AN23" s="95">
        <f t="shared" ref="AN23:AO29" si="100">W23+AA23+AD23+AG23+AJ23</f>
        <v>19</v>
      </c>
      <c r="AO23" s="234">
        <f t="shared" si="100"/>
        <v>2580</v>
      </c>
      <c r="AP23" s="281"/>
      <c r="AQ23" s="97">
        <f t="shared" ref="AQ23:AQ29" si="101">IFERROR(AO23/AN23,"NA")</f>
        <v>135.78947368421052</v>
      </c>
      <c r="AR23" s="152">
        <f>COUNTIF(Kamper!Z152:AB152,"&gt;0")</f>
        <v>3</v>
      </c>
      <c r="AS23" s="54">
        <f>Kamper!AC152</f>
        <v>425</v>
      </c>
      <c r="AT23" s="55">
        <f t="shared" ref="AT23:AT29" si="102">IFERROR(AS23/AR23,"NA")</f>
        <v>141.66666666666666</v>
      </c>
      <c r="AU23" s="55">
        <f>COUNTIF(Kamper!H170:J170,"&gt;0")</f>
        <v>3</v>
      </c>
      <c r="AV23" s="54">
        <f>Kamper!K170</f>
        <v>528</v>
      </c>
      <c r="AW23" s="55">
        <f t="shared" ref="AW23:AW29" si="103">IFERROR(AV23/AU23,"NA")</f>
        <v>176</v>
      </c>
      <c r="AX23" s="55">
        <f>COUNTIF(Kamper!N188:P188,"&gt;0")</f>
        <v>3</v>
      </c>
      <c r="AY23" s="54">
        <f>Kamper!Q188</f>
        <v>423</v>
      </c>
      <c r="AZ23" s="55">
        <f t="shared" ref="AZ23:AZ29" si="104">IFERROR(AY23/AX23,"NA")</f>
        <v>141</v>
      </c>
      <c r="BA23" s="55">
        <f>COUNTIF(Kamper!B206:D206,"&gt;0")</f>
        <v>3</v>
      </c>
      <c r="BB23" s="54">
        <f>Kamper!E206</f>
        <v>382</v>
      </c>
      <c r="BC23" s="56">
        <f t="shared" ref="BC23:BC29" si="105">IFERROR(BB23/BA23,"NA")</f>
        <v>127.33333333333333</v>
      </c>
      <c r="BD23" s="274">
        <f t="shared" ref="BD23:BD29" si="106">COUNTIF(AR23,"&gt;0")+COUNTIF(AU23,"&gt;0")+COUNTIF(AX23,"&gt;0")+COUNTIF(BA23,"&gt;0")</f>
        <v>4</v>
      </c>
      <c r="BE23" s="95">
        <f t="shared" ref="BE23:BE29" si="107">AN23+AR23+AU23+AX23+BA23</f>
        <v>31</v>
      </c>
      <c r="BF23" s="95">
        <f t="shared" ref="BF23:BF29" si="108">AO23+AS23+AV23+AY23+BB23</f>
        <v>4338</v>
      </c>
      <c r="BG23" s="240"/>
      <c r="BH23" s="108">
        <f t="shared" ref="BH23:BH29" si="109">IFERROR(BF23/BE23,"NA")</f>
        <v>139.93548387096774</v>
      </c>
      <c r="BI23" s="152">
        <f>COUNTIF(Kamper!AR224:AT224,"&gt;0")</f>
        <v>3</v>
      </c>
      <c r="BJ23" s="54">
        <f>Kamper!AU224</f>
        <v>388</v>
      </c>
      <c r="BK23" s="55">
        <f t="shared" ref="BK23:BK29" si="110">IFERROR(BJ23/BI23,"NA")</f>
        <v>129.33333333333334</v>
      </c>
      <c r="BL23" s="55">
        <f>COUNTIF(Kamper!AR242:AT242,"&gt;0")</f>
        <v>3</v>
      </c>
      <c r="BM23" s="54">
        <f>Kamper!AU242</f>
        <v>349</v>
      </c>
      <c r="BN23" s="55">
        <f t="shared" ref="BN23:BN29" si="111">IFERROR(BM23/BL23,"NA")</f>
        <v>116.33333333333333</v>
      </c>
      <c r="BO23" s="55">
        <f>COUNTIF(Kamper!AR260:AT260,"&gt;0")</f>
        <v>3</v>
      </c>
      <c r="BP23" s="54">
        <f>Kamper!AU260</f>
        <v>364</v>
      </c>
      <c r="BQ23" s="55">
        <f t="shared" ref="BQ23:BQ29" si="112">IFERROR(BP23/BO23,"NA")</f>
        <v>121.33333333333333</v>
      </c>
      <c r="BR23" s="55">
        <f>COUNTIF(Kamper!AR278:AT278,"&gt;0")</f>
        <v>3</v>
      </c>
      <c r="BS23" s="54">
        <f>Kamper!AU278</f>
        <v>388</v>
      </c>
      <c r="BT23" s="56">
        <f t="shared" ref="BT23:BT29" si="113">IFERROR(BS23/BR23,"NA")</f>
        <v>129.33333333333334</v>
      </c>
      <c r="BU23" s="274">
        <f t="shared" ref="BU23:BU29" si="114">COUNTIF(BI23,"&gt;0")+COUNTIF(BL23,"&gt;0")+COUNTIF(BO23,"&gt;0")+COUNTIF(BR23,"&gt;0")</f>
        <v>4</v>
      </c>
      <c r="BV23" s="95">
        <f t="shared" ref="BV23:BV29" si="115">BE23+BI23+BL23+BO23+BR23</f>
        <v>43</v>
      </c>
      <c r="BW23" s="95">
        <f t="shared" ref="BW23:BW29" si="116">BF23+BJ23+BM23+BP23+BS23</f>
        <v>5827</v>
      </c>
      <c r="BX23" s="240"/>
      <c r="BY23" s="108">
        <f t="shared" ref="BY23:BY29" si="117">IFERROR(BW23/BV23,"NA")</f>
        <v>135.51162790697674</v>
      </c>
      <c r="BZ23" s="85">
        <f>COUNTIF(Kamper!Z296:AB296,"&gt;0")</f>
        <v>0</v>
      </c>
      <c r="CA23" s="86">
        <f>Kamper!AC296</f>
        <v>0</v>
      </c>
      <c r="CB23" s="55" t="str">
        <f t="shared" ref="CB23:CB29" si="118">IFERROR(CA23/BZ23,"NA")</f>
        <v>NA</v>
      </c>
      <c r="CC23" s="85">
        <f>COUNTIF(Kamper!AF314:AH314,"&gt;0")</f>
        <v>3</v>
      </c>
      <c r="CD23" s="86">
        <f>Kamper!AI314</f>
        <v>422</v>
      </c>
      <c r="CE23" s="55">
        <f t="shared" ref="CE23:CE29" si="119">IFERROR(CD23/CC23,"NA")</f>
        <v>140.66666666666666</v>
      </c>
      <c r="CF23" s="274">
        <f t="shared" ref="CF23:CF29" si="120">COUNTIF(BZ23,"&gt;0")+COUNTIF(CC23,"&gt;0")</f>
        <v>1</v>
      </c>
      <c r="CG23" s="234">
        <f t="shared" ref="CG23:CG29" si="121">BV23+BZ23+CC23</f>
        <v>46</v>
      </c>
      <c r="CH23" s="96">
        <f t="shared" ref="CH23:CH29" si="122">BW23+CA23+CD23</f>
        <v>6249</v>
      </c>
      <c r="CI23" s="278"/>
      <c r="CJ23" s="97">
        <f t="shared" ref="CJ23:CJ29" si="123">IFERROR(CH23/CG23,"NA")</f>
        <v>135.84782608695653</v>
      </c>
    </row>
    <row r="24" spans="1:88" ht="17" thickBot="1">
      <c r="A24" s="48" t="s">
        <v>34</v>
      </c>
      <c r="B24" s="48"/>
      <c r="C24" s="48"/>
      <c r="D24" s="48"/>
      <c r="E24" s="48"/>
      <c r="F24" s="145">
        <f t="shared" ref="F24:F29" si="124">CG24</f>
        <v>15</v>
      </c>
      <c r="G24" s="75">
        <f t="shared" si="85"/>
        <v>2469</v>
      </c>
      <c r="H24" s="140">
        <f t="shared" si="86"/>
        <v>164.6</v>
      </c>
      <c r="I24" s="332">
        <f t="shared" si="87"/>
        <v>506</v>
      </c>
      <c r="J24" s="179">
        <f>COUNTIF(Kamper!N9:P9,"&gt;0")</f>
        <v>0</v>
      </c>
      <c r="K24" s="26">
        <f>Kamper!Q9</f>
        <v>0</v>
      </c>
      <c r="L24" s="125" t="str">
        <f t="shared" si="88"/>
        <v>NA</v>
      </c>
      <c r="M24" s="26">
        <f>COUNTIF(Kamper!T27:V27,"&gt;0")</f>
        <v>3</v>
      </c>
      <c r="N24" s="26">
        <f>Kamper!W27</f>
        <v>450</v>
      </c>
      <c r="O24" s="125">
        <f t="shared" si="89"/>
        <v>150</v>
      </c>
      <c r="P24" s="26">
        <f>COUNTIF(Kamper!H45:J45,"&gt;0")</f>
        <v>0</v>
      </c>
      <c r="Q24" s="26">
        <f>Kamper!K45</f>
        <v>0</v>
      </c>
      <c r="R24" s="125" t="str">
        <f t="shared" si="90"/>
        <v>NA</v>
      </c>
      <c r="S24" s="26">
        <f>COUNTIF(Kamper!AL63:AN63,"&gt;0")</f>
        <v>3</v>
      </c>
      <c r="T24" s="26">
        <f>Kamper!AO63</f>
        <v>506</v>
      </c>
      <c r="U24" s="126">
        <f t="shared" si="91"/>
        <v>168.66666666666666</v>
      </c>
      <c r="V24" s="271">
        <f t="shared" si="92"/>
        <v>2</v>
      </c>
      <c r="W24" s="95">
        <f t="shared" si="93"/>
        <v>6</v>
      </c>
      <c r="X24" s="234">
        <f t="shared" si="84"/>
        <v>956</v>
      </c>
      <c r="Y24" s="241"/>
      <c r="Z24" s="148">
        <f t="shared" si="94"/>
        <v>159.33333333333334</v>
      </c>
      <c r="AA24" s="153">
        <f>COUNTIF(Kamper!AL81:AN81,"&gt;0")</f>
        <v>0</v>
      </c>
      <c r="AB24" s="26">
        <f>Kamper!AO81</f>
        <v>0</v>
      </c>
      <c r="AC24" s="52" t="str">
        <f t="shared" si="95"/>
        <v>NA</v>
      </c>
      <c r="AD24" s="52">
        <f>COUNTIF(Kamper!AL99:AN99,"&gt;0")</f>
        <v>0</v>
      </c>
      <c r="AE24" s="26">
        <f>Kamper!AO99</f>
        <v>0</v>
      </c>
      <c r="AF24" s="52" t="str">
        <f t="shared" si="96"/>
        <v>NA</v>
      </c>
      <c r="AG24" s="52">
        <f>COUNTIF(Kamper!AL117:AN117,"&gt;0")</f>
        <v>0</v>
      </c>
      <c r="AH24" s="26">
        <f>Kamper!AO117</f>
        <v>0</v>
      </c>
      <c r="AI24" s="52" t="str">
        <f t="shared" si="97"/>
        <v>NA</v>
      </c>
      <c r="AJ24" s="52">
        <f>COUNTIF(Kamper!AF135:AH135,"&gt;0")</f>
        <v>0</v>
      </c>
      <c r="AK24" s="26">
        <f>Kamper!AI135</f>
        <v>0</v>
      </c>
      <c r="AL24" s="58" t="str">
        <f t="shared" si="98"/>
        <v>NA</v>
      </c>
      <c r="AM24" s="274">
        <f t="shared" si="99"/>
        <v>0</v>
      </c>
      <c r="AN24" s="95">
        <f t="shared" si="100"/>
        <v>6</v>
      </c>
      <c r="AO24" s="234">
        <f t="shared" si="100"/>
        <v>956</v>
      </c>
      <c r="AP24" s="282"/>
      <c r="AQ24" s="97">
        <f t="shared" si="101"/>
        <v>159.33333333333334</v>
      </c>
      <c r="AR24" s="287">
        <f>COUNTIF(Kamper!Z153:AB153,"&gt;0")</f>
        <v>3</v>
      </c>
      <c r="AS24" s="86">
        <f>Kamper!AC153</f>
        <v>458</v>
      </c>
      <c r="AT24" s="52">
        <f t="shared" si="102"/>
        <v>152.66666666666666</v>
      </c>
      <c r="AU24" s="85">
        <f>COUNTIF(Kamper!H171:J171,"&gt;0")</f>
        <v>3</v>
      </c>
      <c r="AV24" s="86">
        <f>Kamper!K171</f>
        <v>480</v>
      </c>
      <c r="AW24" s="52">
        <f t="shared" si="103"/>
        <v>160</v>
      </c>
      <c r="AX24" s="85">
        <f>COUNTIF(Kamper!N189:P189,"&gt;0")</f>
        <v>0</v>
      </c>
      <c r="AY24" s="86">
        <f>Kamper!Q189</f>
        <v>0</v>
      </c>
      <c r="AZ24" s="52" t="str">
        <f t="shared" si="104"/>
        <v>NA</v>
      </c>
      <c r="BA24" s="85">
        <f>COUNTIF(Kamper!B207:D207,"&gt;0")</f>
        <v>0</v>
      </c>
      <c r="BB24" s="86">
        <f>Kamper!E207</f>
        <v>0</v>
      </c>
      <c r="BC24" s="58" t="str">
        <f t="shared" si="105"/>
        <v>NA</v>
      </c>
      <c r="BD24" s="274">
        <f t="shared" si="106"/>
        <v>2</v>
      </c>
      <c r="BE24" s="95">
        <f t="shared" si="107"/>
        <v>12</v>
      </c>
      <c r="BF24" s="95">
        <f t="shared" si="108"/>
        <v>1894</v>
      </c>
      <c r="BG24" s="241"/>
      <c r="BH24" s="108">
        <f t="shared" si="109"/>
        <v>157.83333333333334</v>
      </c>
      <c r="BI24" s="153">
        <f>COUNTIF(Kamper!AR225:AT225,"&gt;0")</f>
        <v>0</v>
      </c>
      <c r="BJ24" s="26">
        <f>Kamper!AU225</f>
        <v>0</v>
      </c>
      <c r="BK24" s="52" t="str">
        <f t="shared" si="110"/>
        <v>NA</v>
      </c>
      <c r="BL24" s="52">
        <f>COUNTIF(Kamper!AR243:AT243,"&gt;0")</f>
        <v>3</v>
      </c>
      <c r="BM24" s="26">
        <f>Kamper!AU243</f>
        <v>575</v>
      </c>
      <c r="BN24" s="52">
        <f t="shared" si="111"/>
        <v>191.66666666666666</v>
      </c>
      <c r="BO24" s="52">
        <f>COUNTIF(Kamper!AR261:AT261,"&gt;0")</f>
        <v>0</v>
      </c>
      <c r="BP24" s="26">
        <f>Kamper!AU261</f>
        <v>0</v>
      </c>
      <c r="BQ24" s="52" t="str">
        <f t="shared" si="112"/>
        <v>NA</v>
      </c>
      <c r="BR24" s="52">
        <f>COUNTIF(Kamper!AR279:AT279,"&gt;0")</f>
        <v>0</v>
      </c>
      <c r="BS24" s="26">
        <f>Kamper!AU279</f>
        <v>0</v>
      </c>
      <c r="BT24" s="58" t="str">
        <f t="shared" si="113"/>
        <v>NA</v>
      </c>
      <c r="BU24" s="274">
        <f t="shared" si="114"/>
        <v>1</v>
      </c>
      <c r="BV24" s="95">
        <f t="shared" si="115"/>
        <v>15</v>
      </c>
      <c r="BW24" s="95">
        <f t="shared" si="116"/>
        <v>2469</v>
      </c>
      <c r="BX24" s="241"/>
      <c r="BY24" s="108">
        <f t="shared" si="117"/>
        <v>164.6</v>
      </c>
      <c r="BZ24" s="85">
        <f>COUNTIF(Kamper!Z297:AB297,"&gt;0")</f>
        <v>0</v>
      </c>
      <c r="CA24" s="86">
        <f>Kamper!AC297</f>
        <v>0</v>
      </c>
      <c r="CB24" s="52" t="str">
        <f t="shared" si="118"/>
        <v>NA</v>
      </c>
      <c r="CC24" s="85">
        <f>COUNTIF(Kamper!AF315:AH315,"&gt;0")</f>
        <v>0</v>
      </c>
      <c r="CD24" s="86">
        <f>Kamper!AI315</f>
        <v>0</v>
      </c>
      <c r="CE24" s="52" t="str">
        <f t="shared" si="119"/>
        <v>NA</v>
      </c>
      <c r="CF24" s="274">
        <f t="shared" si="120"/>
        <v>0</v>
      </c>
      <c r="CG24" s="234">
        <f t="shared" si="121"/>
        <v>15</v>
      </c>
      <c r="CH24" s="96">
        <f t="shared" si="122"/>
        <v>2469</v>
      </c>
      <c r="CI24" s="239"/>
      <c r="CJ24" s="97">
        <f t="shared" si="123"/>
        <v>164.6</v>
      </c>
    </row>
    <row r="25" spans="1:88" ht="17" thickBot="1">
      <c r="A25" s="48" t="s">
        <v>35</v>
      </c>
      <c r="B25" s="48"/>
      <c r="C25" s="48"/>
      <c r="D25" s="48"/>
      <c r="E25" s="48"/>
      <c r="F25" s="145">
        <f t="shared" si="124"/>
        <v>41</v>
      </c>
      <c r="G25" s="75">
        <f t="shared" si="85"/>
        <v>5419</v>
      </c>
      <c r="H25" s="140">
        <f t="shared" si="86"/>
        <v>132.17073170731706</v>
      </c>
      <c r="I25" s="332">
        <f t="shared" si="87"/>
        <v>450</v>
      </c>
      <c r="J25" s="179">
        <f>COUNTIF(Kamper!N10:P10,"&gt;0")</f>
        <v>3</v>
      </c>
      <c r="K25" s="26">
        <f>Kamper!Q10</f>
        <v>450</v>
      </c>
      <c r="L25" s="125">
        <f t="shared" si="88"/>
        <v>150</v>
      </c>
      <c r="M25" s="26">
        <f>COUNTIF(Kamper!T28:V28,"&gt;0")</f>
        <v>2</v>
      </c>
      <c r="N25" s="26">
        <f>Kamper!W28</f>
        <v>242</v>
      </c>
      <c r="O25" s="125">
        <f t="shared" si="89"/>
        <v>121</v>
      </c>
      <c r="P25" s="26">
        <f>COUNTIF(Kamper!H46:J46,"&gt;0")</f>
        <v>3</v>
      </c>
      <c r="Q25" s="26">
        <f>Kamper!K46</f>
        <v>372</v>
      </c>
      <c r="R25" s="125">
        <f t="shared" si="90"/>
        <v>124</v>
      </c>
      <c r="S25" s="26">
        <f>COUNTIF(Kamper!AL64:AN64,"&gt;0")</f>
        <v>3</v>
      </c>
      <c r="T25" s="26">
        <f>Kamper!AO64</f>
        <v>436</v>
      </c>
      <c r="U25" s="126">
        <f t="shared" si="91"/>
        <v>145.33333333333334</v>
      </c>
      <c r="V25" s="271">
        <f t="shared" si="92"/>
        <v>4</v>
      </c>
      <c r="W25" s="95">
        <f t="shared" si="93"/>
        <v>11</v>
      </c>
      <c r="X25" s="234">
        <f t="shared" si="84"/>
        <v>1500</v>
      </c>
      <c r="Y25" s="241"/>
      <c r="Z25" s="148">
        <f t="shared" si="94"/>
        <v>136.36363636363637</v>
      </c>
      <c r="AA25" s="153">
        <f>COUNTIF(Kamper!AL82:AN82,"&gt;0")</f>
        <v>3</v>
      </c>
      <c r="AB25" s="26">
        <f>Kamper!AO82</f>
        <v>424</v>
      </c>
      <c r="AC25" s="52">
        <f t="shared" si="95"/>
        <v>141.33333333333334</v>
      </c>
      <c r="AD25" s="52">
        <f>COUNTIF(Kamper!AL100:AN100,"&gt;0")</f>
        <v>3</v>
      </c>
      <c r="AE25" s="26">
        <f>Kamper!AO100</f>
        <v>350</v>
      </c>
      <c r="AF25" s="52">
        <f t="shared" si="96"/>
        <v>116.66666666666667</v>
      </c>
      <c r="AG25" s="52">
        <f>COUNTIF(Kamper!AL118:AN118,"&gt;0")</f>
        <v>3</v>
      </c>
      <c r="AH25" s="26">
        <f>Kamper!AO118</f>
        <v>409</v>
      </c>
      <c r="AI25" s="52">
        <f t="shared" si="97"/>
        <v>136.33333333333334</v>
      </c>
      <c r="AJ25" s="52">
        <f>COUNTIF(Kamper!AF136:AH136,"&gt;0")</f>
        <v>0</v>
      </c>
      <c r="AK25" s="26">
        <f>Kamper!AI136</f>
        <v>0</v>
      </c>
      <c r="AL25" s="58" t="str">
        <f t="shared" si="98"/>
        <v>NA</v>
      </c>
      <c r="AM25" s="274">
        <f t="shared" si="99"/>
        <v>3</v>
      </c>
      <c r="AN25" s="95">
        <f t="shared" si="100"/>
        <v>20</v>
      </c>
      <c r="AO25" s="234">
        <f t="shared" si="100"/>
        <v>2683</v>
      </c>
      <c r="AP25" s="282"/>
      <c r="AQ25" s="97">
        <f t="shared" si="101"/>
        <v>134.15</v>
      </c>
      <c r="AR25" s="287">
        <f>COUNTIF(Kamper!Z154:AB154,"&gt;0")</f>
        <v>3</v>
      </c>
      <c r="AS25" s="86">
        <f>Kamper!AC154</f>
        <v>368</v>
      </c>
      <c r="AT25" s="52">
        <f t="shared" si="102"/>
        <v>122.66666666666667</v>
      </c>
      <c r="AU25" s="85">
        <f>COUNTIF(Kamper!H172:J172,"&gt;0")</f>
        <v>0</v>
      </c>
      <c r="AV25" s="86">
        <f>Kamper!K172</f>
        <v>0</v>
      </c>
      <c r="AW25" s="52" t="str">
        <f t="shared" si="103"/>
        <v>NA</v>
      </c>
      <c r="AX25" s="85">
        <f>COUNTIF(Kamper!N190:P190,"&gt;0")</f>
        <v>3</v>
      </c>
      <c r="AY25" s="86">
        <f>Kamper!Q190</f>
        <v>384</v>
      </c>
      <c r="AZ25" s="52">
        <f t="shared" si="104"/>
        <v>128</v>
      </c>
      <c r="BA25" s="85">
        <f>COUNTIF(Kamper!B208:D208,"&gt;0")</f>
        <v>3</v>
      </c>
      <c r="BB25" s="86">
        <f>Kamper!E208</f>
        <v>389</v>
      </c>
      <c r="BC25" s="58">
        <f t="shared" si="105"/>
        <v>129.66666666666666</v>
      </c>
      <c r="BD25" s="274">
        <f t="shared" si="106"/>
        <v>3</v>
      </c>
      <c r="BE25" s="95">
        <f t="shared" si="107"/>
        <v>29</v>
      </c>
      <c r="BF25" s="95">
        <f t="shared" si="108"/>
        <v>3824</v>
      </c>
      <c r="BG25" s="241"/>
      <c r="BH25" s="108">
        <f t="shared" si="109"/>
        <v>131.86206896551724</v>
      </c>
      <c r="BI25" s="153">
        <f>COUNTIF(Kamper!AR226:AT226,"&gt;0")</f>
        <v>3</v>
      </c>
      <c r="BJ25" s="26">
        <f>Kamper!AU226</f>
        <v>442</v>
      </c>
      <c r="BK25" s="52">
        <f t="shared" si="110"/>
        <v>147.33333333333334</v>
      </c>
      <c r="BL25" s="52">
        <f>COUNTIF(Kamper!AR244:AT244,"&gt;0")</f>
        <v>0</v>
      </c>
      <c r="BM25" s="26">
        <f>Kamper!AU244</f>
        <v>0</v>
      </c>
      <c r="BN25" s="52" t="str">
        <f t="shared" si="111"/>
        <v>NA</v>
      </c>
      <c r="BO25" s="52">
        <f>COUNTIF(Kamper!AR262:AT262,"&gt;0")</f>
        <v>3</v>
      </c>
      <c r="BP25" s="26">
        <f>Kamper!AU262</f>
        <v>356</v>
      </c>
      <c r="BQ25" s="52">
        <f t="shared" si="112"/>
        <v>118.66666666666667</v>
      </c>
      <c r="BR25" s="52">
        <f>COUNTIF(Kamper!AR280:AT280,"&gt;0")</f>
        <v>3</v>
      </c>
      <c r="BS25" s="26">
        <f>Kamper!AU280</f>
        <v>387</v>
      </c>
      <c r="BT25" s="58">
        <f t="shared" si="113"/>
        <v>129</v>
      </c>
      <c r="BU25" s="274">
        <f t="shared" si="114"/>
        <v>3</v>
      </c>
      <c r="BV25" s="95">
        <f t="shared" si="115"/>
        <v>38</v>
      </c>
      <c r="BW25" s="95">
        <f t="shared" si="116"/>
        <v>5009</v>
      </c>
      <c r="BX25" s="241"/>
      <c r="BY25" s="108">
        <f t="shared" si="117"/>
        <v>131.81578947368422</v>
      </c>
      <c r="BZ25" s="85">
        <f>COUNTIF(Kamper!Z298:AB298,"&gt;0")</f>
        <v>0</v>
      </c>
      <c r="CA25" s="86">
        <f>Kamper!AC298</f>
        <v>0</v>
      </c>
      <c r="CB25" s="52" t="str">
        <f t="shared" si="118"/>
        <v>NA</v>
      </c>
      <c r="CC25" s="85">
        <f>COUNTIF(Kamper!AF316:AH316,"&gt;0")</f>
        <v>3</v>
      </c>
      <c r="CD25" s="86">
        <f>Kamper!AI316</f>
        <v>410</v>
      </c>
      <c r="CE25" s="52">
        <f t="shared" si="119"/>
        <v>136.66666666666666</v>
      </c>
      <c r="CF25" s="274">
        <f t="shared" si="120"/>
        <v>1</v>
      </c>
      <c r="CG25" s="234">
        <f t="shared" si="121"/>
        <v>41</v>
      </c>
      <c r="CH25" s="96">
        <f t="shared" si="122"/>
        <v>5419</v>
      </c>
      <c r="CI25" s="239"/>
      <c r="CJ25" s="97">
        <f t="shared" si="123"/>
        <v>132.17073170731706</v>
      </c>
    </row>
    <row r="26" spans="1:88" ht="17" thickBot="1">
      <c r="A26" s="48" t="s">
        <v>36</v>
      </c>
      <c r="B26" s="48"/>
      <c r="C26" s="48"/>
      <c r="D26" s="48"/>
      <c r="E26" s="48"/>
      <c r="F26" s="145">
        <f t="shared" si="124"/>
        <v>36</v>
      </c>
      <c r="G26" s="75">
        <f t="shared" si="85"/>
        <v>5713</v>
      </c>
      <c r="H26" s="140">
        <f t="shared" si="86"/>
        <v>158.69444444444446</v>
      </c>
      <c r="I26" s="332">
        <f t="shared" si="87"/>
        <v>550</v>
      </c>
      <c r="J26" s="179">
        <f>COUNTIF(Kamper!N11:P11,"&gt;0")</f>
        <v>3</v>
      </c>
      <c r="K26" s="26">
        <f>Kamper!Q11</f>
        <v>457</v>
      </c>
      <c r="L26" s="125">
        <f t="shared" si="88"/>
        <v>152.33333333333334</v>
      </c>
      <c r="M26" s="26">
        <f>COUNTIF(Kamper!T29:V29,"&gt;0")</f>
        <v>3</v>
      </c>
      <c r="N26" s="26">
        <f>Kamper!W29</f>
        <v>550</v>
      </c>
      <c r="O26" s="125">
        <f t="shared" si="89"/>
        <v>183.33333333333334</v>
      </c>
      <c r="P26" s="26">
        <f>COUNTIF(Kamper!H47:J47,"&gt;0")</f>
        <v>3</v>
      </c>
      <c r="Q26" s="26">
        <f>Kamper!K47</f>
        <v>450</v>
      </c>
      <c r="R26" s="125">
        <f t="shared" si="90"/>
        <v>150</v>
      </c>
      <c r="S26" s="26">
        <f>COUNTIF(Kamper!AL65:AN65,"&gt;0")</f>
        <v>0</v>
      </c>
      <c r="T26" s="26">
        <f>Kamper!AO65</f>
        <v>0</v>
      </c>
      <c r="U26" s="126" t="str">
        <f t="shared" si="91"/>
        <v>NA</v>
      </c>
      <c r="V26" s="271">
        <f t="shared" si="92"/>
        <v>3</v>
      </c>
      <c r="W26" s="95">
        <f t="shared" si="93"/>
        <v>9</v>
      </c>
      <c r="X26" s="234">
        <f t="shared" si="84"/>
        <v>1457</v>
      </c>
      <c r="Y26" s="241"/>
      <c r="Z26" s="148">
        <f t="shared" si="94"/>
        <v>161.88888888888889</v>
      </c>
      <c r="AA26" s="153">
        <f>COUNTIF(Kamper!AL83:AN83,"&gt;0")</f>
        <v>0</v>
      </c>
      <c r="AB26" s="26">
        <f>Kamper!AO83</f>
        <v>0</v>
      </c>
      <c r="AC26" s="52" t="str">
        <f t="shared" si="95"/>
        <v>NA</v>
      </c>
      <c r="AD26" s="52">
        <f>COUNTIF(Kamper!AL101:AN101,"&gt;0")</f>
        <v>0</v>
      </c>
      <c r="AE26" s="26">
        <f>Kamper!AO101</f>
        <v>0</v>
      </c>
      <c r="AF26" s="52" t="str">
        <f t="shared" si="96"/>
        <v>NA</v>
      </c>
      <c r="AG26" s="52">
        <f>COUNTIF(Kamper!AL119:AN119,"&gt;0")</f>
        <v>3</v>
      </c>
      <c r="AH26" s="26">
        <f>Kamper!AO119</f>
        <v>480</v>
      </c>
      <c r="AI26" s="52">
        <f t="shared" si="97"/>
        <v>160</v>
      </c>
      <c r="AJ26" s="52">
        <f>COUNTIF(Kamper!AF137:AH137,"&gt;0")</f>
        <v>0</v>
      </c>
      <c r="AK26" s="26">
        <f>Kamper!AI137</f>
        <v>0</v>
      </c>
      <c r="AL26" s="58" t="str">
        <f t="shared" si="98"/>
        <v>NA</v>
      </c>
      <c r="AM26" s="274">
        <f t="shared" si="99"/>
        <v>1</v>
      </c>
      <c r="AN26" s="95">
        <f t="shared" si="100"/>
        <v>12</v>
      </c>
      <c r="AO26" s="234">
        <f t="shared" si="100"/>
        <v>1937</v>
      </c>
      <c r="AP26" s="282"/>
      <c r="AQ26" s="97">
        <f t="shared" si="101"/>
        <v>161.41666666666666</v>
      </c>
      <c r="AR26" s="287">
        <f>COUNTIF(Kamper!Z155:AB155,"&gt;0")</f>
        <v>0</v>
      </c>
      <c r="AS26" s="86">
        <f>Kamper!AC155</f>
        <v>0</v>
      </c>
      <c r="AT26" s="52" t="str">
        <f t="shared" si="102"/>
        <v>NA</v>
      </c>
      <c r="AU26" s="85">
        <f>COUNTIF(Kamper!H173:J173,"&gt;0")</f>
        <v>3</v>
      </c>
      <c r="AV26" s="86">
        <f>Kamper!K173</f>
        <v>480</v>
      </c>
      <c r="AW26" s="52">
        <f t="shared" si="103"/>
        <v>160</v>
      </c>
      <c r="AX26" s="85">
        <f>COUNTIF(Kamper!N191:P191,"&gt;0")</f>
        <v>3</v>
      </c>
      <c r="AY26" s="86">
        <f>Kamper!Q191</f>
        <v>454</v>
      </c>
      <c r="AZ26" s="52">
        <f t="shared" si="104"/>
        <v>151.33333333333334</v>
      </c>
      <c r="BA26" s="85">
        <f>COUNTIF(Kamper!B209:D209,"&gt;0")</f>
        <v>3</v>
      </c>
      <c r="BB26" s="86">
        <f>Kamper!E209</f>
        <v>506</v>
      </c>
      <c r="BC26" s="58">
        <f t="shared" si="105"/>
        <v>168.66666666666666</v>
      </c>
      <c r="BD26" s="274">
        <f t="shared" si="106"/>
        <v>3</v>
      </c>
      <c r="BE26" s="95">
        <f t="shared" si="107"/>
        <v>21</v>
      </c>
      <c r="BF26" s="95">
        <f t="shared" si="108"/>
        <v>3377</v>
      </c>
      <c r="BG26" s="241"/>
      <c r="BH26" s="108">
        <f t="shared" si="109"/>
        <v>160.8095238095238</v>
      </c>
      <c r="BI26" s="153">
        <f>COUNTIF(Kamper!AR227:AT227,"&gt;0")</f>
        <v>3</v>
      </c>
      <c r="BJ26" s="26">
        <f>Kamper!AU227</f>
        <v>499</v>
      </c>
      <c r="BK26" s="52">
        <f t="shared" si="110"/>
        <v>166.33333333333334</v>
      </c>
      <c r="BL26" s="52">
        <f>COUNTIF(Kamper!AR245:AT245,"&gt;0")</f>
        <v>3</v>
      </c>
      <c r="BM26" s="26">
        <f>Kamper!AU245</f>
        <v>455</v>
      </c>
      <c r="BN26" s="52">
        <f t="shared" si="111"/>
        <v>151.66666666666666</v>
      </c>
      <c r="BO26" s="52">
        <f>COUNTIF(Kamper!AR263:AT263,"&gt;0")</f>
        <v>3</v>
      </c>
      <c r="BP26" s="26">
        <f>Kamper!AU263</f>
        <v>452</v>
      </c>
      <c r="BQ26" s="52">
        <f t="shared" si="112"/>
        <v>150.66666666666666</v>
      </c>
      <c r="BR26" s="52">
        <f>COUNTIF(Kamper!AR281:AT281,"&gt;0")</f>
        <v>3</v>
      </c>
      <c r="BS26" s="26">
        <f>Kamper!AU281</f>
        <v>464</v>
      </c>
      <c r="BT26" s="58">
        <f t="shared" si="113"/>
        <v>154.66666666666666</v>
      </c>
      <c r="BU26" s="274">
        <f t="shared" si="114"/>
        <v>4</v>
      </c>
      <c r="BV26" s="95">
        <f t="shared" si="115"/>
        <v>33</v>
      </c>
      <c r="BW26" s="95">
        <f t="shared" si="116"/>
        <v>5247</v>
      </c>
      <c r="BX26" s="241"/>
      <c r="BY26" s="108">
        <f t="shared" si="117"/>
        <v>159</v>
      </c>
      <c r="BZ26" s="85">
        <f>COUNTIF(Kamper!Z299:AB299,"&gt;0")</f>
        <v>0</v>
      </c>
      <c r="CA26" s="86">
        <f>Kamper!AC299</f>
        <v>0</v>
      </c>
      <c r="CB26" s="52" t="str">
        <f t="shared" si="118"/>
        <v>NA</v>
      </c>
      <c r="CC26" s="85">
        <f>COUNTIF(Kamper!AF317:AH317,"&gt;0")</f>
        <v>3</v>
      </c>
      <c r="CD26" s="86">
        <f>Kamper!AI317</f>
        <v>466</v>
      </c>
      <c r="CE26" s="52">
        <f t="shared" si="119"/>
        <v>155.33333333333334</v>
      </c>
      <c r="CF26" s="274">
        <f t="shared" si="120"/>
        <v>1</v>
      </c>
      <c r="CG26" s="234">
        <f t="shared" si="121"/>
        <v>36</v>
      </c>
      <c r="CH26" s="96">
        <f t="shared" si="122"/>
        <v>5713</v>
      </c>
      <c r="CI26" s="239"/>
      <c r="CJ26" s="97">
        <f t="shared" si="123"/>
        <v>158.69444444444446</v>
      </c>
    </row>
    <row r="27" spans="1:88" ht="17" thickBot="1">
      <c r="A27" s="9" t="s">
        <v>322</v>
      </c>
      <c r="B27" s="9"/>
      <c r="C27" s="9"/>
      <c r="D27" s="9"/>
      <c r="E27" s="9"/>
      <c r="F27" s="145">
        <f t="shared" si="124"/>
        <v>6</v>
      </c>
      <c r="G27" s="75">
        <f t="shared" si="85"/>
        <v>515</v>
      </c>
      <c r="H27" s="140">
        <f t="shared" si="86"/>
        <v>85.833333333333329</v>
      </c>
      <c r="I27" s="332">
        <f t="shared" si="87"/>
        <v>294</v>
      </c>
      <c r="J27" s="179">
        <f>COUNTIF(Kamper!N12:P12,"&gt;0")</f>
        <v>0</v>
      </c>
      <c r="K27" s="26">
        <f>Kamper!Q12</f>
        <v>0</v>
      </c>
      <c r="L27" s="125" t="str">
        <f t="shared" si="88"/>
        <v>NA</v>
      </c>
      <c r="M27" s="26">
        <f>COUNTIF(Kamper!T30:V30,"&gt;0")</f>
        <v>0</v>
      </c>
      <c r="N27" s="26">
        <f>Kamper!W30</f>
        <v>0</v>
      </c>
      <c r="O27" s="125" t="str">
        <f t="shared" si="89"/>
        <v>NA</v>
      </c>
      <c r="P27" s="26">
        <f>COUNTIF(Kamper!H48:J48,"&gt;0")</f>
        <v>0</v>
      </c>
      <c r="Q27" s="26">
        <f>Kamper!K48</f>
        <v>0</v>
      </c>
      <c r="R27" s="125" t="str">
        <f t="shared" si="90"/>
        <v>NA</v>
      </c>
      <c r="S27" s="26">
        <f>COUNTIF(Kamper!AL66:AN66,"&gt;0")</f>
        <v>0</v>
      </c>
      <c r="T27" s="26">
        <f>Kamper!AO66</f>
        <v>0</v>
      </c>
      <c r="U27" s="126" t="str">
        <f t="shared" si="91"/>
        <v>NA</v>
      </c>
      <c r="V27" s="271">
        <f t="shared" si="92"/>
        <v>0</v>
      </c>
      <c r="W27" s="95">
        <f t="shared" si="93"/>
        <v>0</v>
      </c>
      <c r="X27" s="234">
        <f t="shared" si="84"/>
        <v>0</v>
      </c>
      <c r="Y27" s="241"/>
      <c r="Z27" s="148" t="str">
        <f t="shared" si="94"/>
        <v>NA</v>
      </c>
      <c r="AA27" s="153">
        <f>COUNTIF(Kamper!AL84:AN84,"&gt;0")</f>
        <v>3</v>
      </c>
      <c r="AB27" s="26">
        <f>Kamper!AO84</f>
        <v>294</v>
      </c>
      <c r="AC27" s="52">
        <f t="shared" si="95"/>
        <v>98</v>
      </c>
      <c r="AD27" s="52">
        <f>COUNTIF(Kamper!AL102:AN102,"&gt;0")</f>
        <v>3</v>
      </c>
      <c r="AE27" s="26">
        <f>Kamper!AO102</f>
        <v>221</v>
      </c>
      <c r="AF27" s="52">
        <f t="shared" si="96"/>
        <v>73.666666666666671</v>
      </c>
      <c r="AG27" s="52">
        <f>COUNTIF(Kamper!AL120:AN120,"&gt;0")</f>
        <v>0</v>
      </c>
      <c r="AH27" s="26">
        <f>Kamper!AO120</f>
        <v>0</v>
      </c>
      <c r="AI27" s="52" t="str">
        <f t="shared" si="97"/>
        <v>NA</v>
      </c>
      <c r="AJ27" s="52">
        <f>COUNTIF(Kamper!AF138:AH138,"&gt;0")</f>
        <v>0</v>
      </c>
      <c r="AK27" s="26">
        <f>Kamper!AI138</f>
        <v>0</v>
      </c>
      <c r="AL27" s="58" t="str">
        <f t="shared" si="98"/>
        <v>NA</v>
      </c>
      <c r="AM27" s="274">
        <f t="shared" si="99"/>
        <v>2</v>
      </c>
      <c r="AN27" s="95">
        <f t="shared" si="100"/>
        <v>6</v>
      </c>
      <c r="AO27" s="234">
        <f t="shared" si="100"/>
        <v>515</v>
      </c>
      <c r="AP27" s="282"/>
      <c r="AQ27" s="97">
        <f t="shared" si="101"/>
        <v>85.833333333333329</v>
      </c>
      <c r="AR27" s="287">
        <f>COUNTIF(Kamper!Z156:AB156,"&gt;0")</f>
        <v>0</v>
      </c>
      <c r="AS27" s="86">
        <f>Kamper!AC156</f>
        <v>0</v>
      </c>
      <c r="AT27" s="52" t="str">
        <f t="shared" si="102"/>
        <v>NA</v>
      </c>
      <c r="AU27" s="85">
        <f>COUNTIF(Kamper!H174:J174,"&gt;0")</f>
        <v>0</v>
      </c>
      <c r="AV27" s="86">
        <f>Kamper!K174</f>
        <v>0</v>
      </c>
      <c r="AW27" s="52" t="str">
        <f t="shared" si="103"/>
        <v>NA</v>
      </c>
      <c r="AX27" s="85">
        <f>COUNTIF(Kamper!N192:P192,"&gt;0")</f>
        <v>0</v>
      </c>
      <c r="AY27" s="86">
        <f>Kamper!Q192</f>
        <v>0</v>
      </c>
      <c r="AZ27" s="52" t="str">
        <f t="shared" si="104"/>
        <v>NA</v>
      </c>
      <c r="BA27" s="85">
        <f>COUNTIF(Kamper!B210:D210,"&gt;0")</f>
        <v>0</v>
      </c>
      <c r="BB27" s="86">
        <f>Kamper!E210</f>
        <v>0</v>
      </c>
      <c r="BC27" s="58" t="str">
        <f t="shared" si="105"/>
        <v>NA</v>
      </c>
      <c r="BD27" s="274">
        <f t="shared" si="106"/>
        <v>0</v>
      </c>
      <c r="BE27" s="95">
        <f t="shared" si="107"/>
        <v>6</v>
      </c>
      <c r="BF27" s="95">
        <f t="shared" si="108"/>
        <v>515</v>
      </c>
      <c r="BG27" s="241"/>
      <c r="BH27" s="108">
        <f t="shared" si="109"/>
        <v>85.833333333333329</v>
      </c>
      <c r="BI27" s="153">
        <f>COUNTIF(Kamper!AR228:AT228,"&gt;0")</f>
        <v>0</v>
      </c>
      <c r="BJ27" s="26">
        <f>Kamper!AU228</f>
        <v>0</v>
      </c>
      <c r="BK27" s="52" t="str">
        <f t="shared" si="110"/>
        <v>NA</v>
      </c>
      <c r="BL27" s="52">
        <f>COUNTIF(Kamper!AR246:AT246,"&gt;0")</f>
        <v>0</v>
      </c>
      <c r="BM27" s="26">
        <f>Kamper!AU246</f>
        <v>0</v>
      </c>
      <c r="BN27" s="52" t="str">
        <f t="shared" si="111"/>
        <v>NA</v>
      </c>
      <c r="BO27" s="52">
        <f>COUNTIF(Kamper!AR264:AT264,"&gt;0")</f>
        <v>0</v>
      </c>
      <c r="BP27" s="26">
        <f>Kamper!AU264</f>
        <v>0</v>
      </c>
      <c r="BQ27" s="52" t="str">
        <f t="shared" si="112"/>
        <v>NA</v>
      </c>
      <c r="BR27" s="52">
        <f>COUNTIF(Kamper!AR282:AT282,"&gt;0")</f>
        <v>0</v>
      </c>
      <c r="BS27" s="26">
        <f>Kamper!AU282</f>
        <v>0</v>
      </c>
      <c r="BT27" s="58" t="str">
        <f t="shared" si="113"/>
        <v>NA</v>
      </c>
      <c r="BU27" s="274">
        <f t="shared" si="114"/>
        <v>0</v>
      </c>
      <c r="BV27" s="95">
        <f t="shared" si="115"/>
        <v>6</v>
      </c>
      <c r="BW27" s="95">
        <f t="shared" si="116"/>
        <v>515</v>
      </c>
      <c r="BX27" s="241"/>
      <c r="BY27" s="108">
        <f t="shared" si="117"/>
        <v>85.833333333333329</v>
      </c>
      <c r="BZ27" s="85">
        <f>COUNTIF(Kamper!Z300:AB300,"&gt;0")</f>
        <v>0</v>
      </c>
      <c r="CA27" s="86">
        <f>Kamper!AC300</f>
        <v>0</v>
      </c>
      <c r="CB27" s="52" t="str">
        <f t="shared" si="118"/>
        <v>NA</v>
      </c>
      <c r="CC27" s="85">
        <f>COUNTIF(Kamper!AF318:AH318,"&gt;0")</f>
        <v>0</v>
      </c>
      <c r="CD27" s="86">
        <f>Kamper!AI318</f>
        <v>0</v>
      </c>
      <c r="CE27" s="52" t="str">
        <f t="shared" si="119"/>
        <v>NA</v>
      </c>
      <c r="CF27" s="274">
        <f t="shared" si="120"/>
        <v>0</v>
      </c>
      <c r="CG27" s="234">
        <f t="shared" si="121"/>
        <v>6</v>
      </c>
      <c r="CH27" s="96">
        <f t="shared" si="122"/>
        <v>515</v>
      </c>
      <c r="CI27" s="239"/>
      <c r="CJ27" s="97">
        <f t="shared" si="123"/>
        <v>85.833333333333329</v>
      </c>
    </row>
    <row r="28" spans="1:88" ht="17" thickBot="1">
      <c r="A28" s="9"/>
      <c r="B28" s="9"/>
      <c r="C28" s="9"/>
      <c r="D28" s="9"/>
      <c r="E28" s="9"/>
      <c r="F28" s="145">
        <f t="shared" si="124"/>
        <v>0</v>
      </c>
      <c r="G28" s="75">
        <f t="shared" si="85"/>
        <v>0</v>
      </c>
      <c r="H28" s="140" t="str">
        <f t="shared" si="86"/>
        <v>NA</v>
      </c>
      <c r="I28" s="332">
        <f t="shared" si="87"/>
        <v>0</v>
      </c>
      <c r="J28" s="179">
        <f>COUNTIF(Kamper!N13:P13,"&gt;0")</f>
        <v>0</v>
      </c>
      <c r="K28" s="26">
        <f>Kamper!Q13</f>
        <v>0</v>
      </c>
      <c r="L28" s="125" t="str">
        <f t="shared" si="88"/>
        <v>NA</v>
      </c>
      <c r="M28" s="26">
        <f>COUNTIF(Kamper!T31:V31,"&gt;0")</f>
        <v>0</v>
      </c>
      <c r="N28" s="26">
        <f>Kamper!W31</f>
        <v>0</v>
      </c>
      <c r="O28" s="125" t="str">
        <f t="shared" si="89"/>
        <v>NA</v>
      </c>
      <c r="P28" s="26">
        <f>COUNTIF(Kamper!H49:J49,"&gt;0")</f>
        <v>0</v>
      </c>
      <c r="Q28" s="26">
        <f>Kamper!K49</f>
        <v>0</v>
      </c>
      <c r="R28" s="125" t="str">
        <f t="shared" si="90"/>
        <v>NA</v>
      </c>
      <c r="S28" s="26">
        <f>COUNTIF(Kamper!AL67:AN67,"&gt;0")</f>
        <v>0</v>
      </c>
      <c r="T28" s="26">
        <f>Kamper!AO67</f>
        <v>0</v>
      </c>
      <c r="U28" s="126" t="str">
        <f t="shared" si="91"/>
        <v>NA</v>
      </c>
      <c r="V28" s="271">
        <f t="shared" si="92"/>
        <v>0</v>
      </c>
      <c r="W28" s="95">
        <f t="shared" si="93"/>
        <v>0</v>
      </c>
      <c r="X28" s="234">
        <f t="shared" si="84"/>
        <v>0</v>
      </c>
      <c r="Y28" s="241"/>
      <c r="Z28" s="148" t="str">
        <f t="shared" si="94"/>
        <v>NA</v>
      </c>
      <c r="AA28" s="153">
        <f>COUNTIF(Kamper!AL85:AN85,"&gt;0")</f>
        <v>0</v>
      </c>
      <c r="AB28" s="26">
        <f>Kamper!AO85</f>
        <v>0</v>
      </c>
      <c r="AC28" s="52" t="str">
        <f t="shared" si="95"/>
        <v>NA</v>
      </c>
      <c r="AD28" s="52">
        <f>COUNTIF(Kamper!AL103:AN103,"&gt;0")</f>
        <v>0</v>
      </c>
      <c r="AE28" s="26">
        <f>Kamper!AO103</f>
        <v>0</v>
      </c>
      <c r="AF28" s="52" t="str">
        <f t="shared" si="96"/>
        <v>NA</v>
      </c>
      <c r="AG28" s="52">
        <f>COUNTIF(Kamper!AL121:AN121,"&gt;0")</f>
        <v>0</v>
      </c>
      <c r="AH28" s="26">
        <f>Kamper!AO121</f>
        <v>0</v>
      </c>
      <c r="AI28" s="52" t="str">
        <f t="shared" si="97"/>
        <v>NA</v>
      </c>
      <c r="AJ28" s="52">
        <f>COUNTIF(Kamper!AF139:AH139,"&gt;0")</f>
        <v>0</v>
      </c>
      <c r="AK28" s="26">
        <f>Kamper!AI139</f>
        <v>0</v>
      </c>
      <c r="AL28" s="58" t="str">
        <f t="shared" si="98"/>
        <v>NA</v>
      </c>
      <c r="AM28" s="274">
        <f t="shared" si="99"/>
        <v>0</v>
      </c>
      <c r="AN28" s="95">
        <f t="shared" si="100"/>
        <v>0</v>
      </c>
      <c r="AO28" s="234">
        <f t="shared" si="100"/>
        <v>0</v>
      </c>
      <c r="AP28" s="282"/>
      <c r="AQ28" s="97" t="str">
        <f t="shared" si="101"/>
        <v>NA</v>
      </c>
      <c r="AR28" s="287">
        <f>COUNTIF(Kamper!Z157:AB157,"&gt;0")</f>
        <v>0</v>
      </c>
      <c r="AS28" s="86">
        <f>Kamper!AC157</f>
        <v>0</v>
      </c>
      <c r="AT28" s="52" t="str">
        <f t="shared" si="102"/>
        <v>NA</v>
      </c>
      <c r="AU28" s="85">
        <f>COUNTIF(Kamper!H175:J175,"&gt;0")</f>
        <v>0</v>
      </c>
      <c r="AV28" s="86">
        <f>Kamper!K175</f>
        <v>0</v>
      </c>
      <c r="AW28" s="52" t="str">
        <f t="shared" si="103"/>
        <v>NA</v>
      </c>
      <c r="AX28" s="85">
        <f>COUNTIF(Kamper!N193:P193,"&gt;0")</f>
        <v>0</v>
      </c>
      <c r="AY28" s="86">
        <f>Kamper!Q193</f>
        <v>0</v>
      </c>
      <c r="AZ28" s="52" t="str">
        <f t="shared" si="104"/>
        <v>NA</v>
      </c>
      <c r="BA28" s="85">
        <f>COUNTIF(Kamper!B211:D211,"&gt;0")</f>
        <v>0</v>
      </c>
      <c r="BB28" s="86">
        <f>Kamper!E211</f>
        <v>0</v>
      </c>
      <c r="BC28" s="58" t="str">
        <f t="shared" si="105"/>
        <v>NA</v>
      </c>
      <c r="BD28" s="274">
        <f t="shared" si="106"/>
        <v>0</v>
      </c>
      <c r="BE28" s="95">
        <f t="shared" si="107"/>
        <v>0</v>
      </c>
      <c r="BF28" s="95">
        <f t="shared" si="108"/>
        <v>0</v>
      </c>
      <c r="BG28" s="241"/>
      <c r="BH28" s="108" t="str">
        <f t="shared" si="109"/>
        <v>NA</v>
      </c>
      <c r="BI28" s="153">
        <f>COUNTIF(Kamper!AR229:AT229,"&gt;0")</f>
        <v>0</v>
      </c>
      <c r="BJ28" s="26">
        <f>Kamper!AU229</f>
        <v>0</v>
      </c>
      <c r="BK28" s="52" t="str">
        <f t="shared" si="110"/>
        <v>NA</v>
      </c>
      <c r="BL28" s="52">
        <f>COUNTIF(Kamper!AR247:AT247,"&gt;0")</f>
        <v>0</v>
      </c>
      <c r="BM28" s="26">
        <f>Kamper!AU247</f>
        <v>0</v>
      </c>
      <c r="BN28" s="52" t="str">
        <f t="shared" si="111"/>
        <v>NA</v>
      </c>
      <c r="BO28" s="52">
        <f>COUNTIF(Kamper!AR265:AT265,"&gt;0")</f>
        <v>0</v>
      </c>
      <c r="BP28" s="26">
        <f>Kamper!AU265</f>
        <v>0</v>
      </c>
      <c r="BQ28" s="52" t="str">
        <f t="shared" si="112"/>
        <v>NA</v>
      </c>
      <c r="BR28" s="52">
        <f>COUNTIF(Kamper!AR283:AT283,"&gt;0")</f>
        <v>0</v>
      </c>
      <c r="BS28" s="26">
        <f>Kamper!AU283</f>
        <v>0</v>
      </c>
      <c r="BT28" s="58" t="str">
        <f t="shared" si="113"/>
        <v>NA</v>
      </c>
      <c r="BU28" s="274">
        <f t="shared" si="114"/>
        <v>0</v>
      </c>
      <c r="BV28" s="95">
        <f t="shared" si="115"/>
        <v>0</v>
      </c>
      <c r="BW28" s="95">
        <f t="shared" si="116"/>
        <v>0</v>
      </c>
      <c r="BX28" s="241"/>
      <c r="BY28" s="108" t="str">
        <f t="shared" si="117"/>
        <v>NA</v>
      </c>
      <c r="BZ28" s="85">
        <f>COUNTIF(Kamper!Z301:AB301,"&gt;0")</f>
        <v>0</v>
      </c>
      <c r="CA28" s="86">
        <f>Kamper!AC301</f>
        <v>0</v>
      </c>
      <c r="CB28" s="52" t="str">
        <f t="shared" si="118"/>
        <v>NA</v>
      </c>
      <c r="CC28" s="85">
        <f>COUNTIF(Kamper!AF319:AH319,"&gt;0")</f>
        <v>0</v>
      </c>
      <c r="CD28" s="86">
        <f>Kamper!AI319</f>
        <v>0</v>
      </c>
      <c r="CE28" s="52" t="str">
        <f t="shared" si="119"/>
        <v>NA</v>
      </c>
      <c r="CF28" s="274">
        <f t="shared" si="120"/>
        <v>0</v>
      </c>
      <c r="CG28" s="234">
        <f t="shared" si="121"/>
        <v>0</v>
      </c>
      <c r="CH28" s="96">
        <f t="shared" si="122"/>
        <v>0</v>
      </c>
      <c r="CI28" s="239"/>
      <c r="CJ28" s="97" t="str">
        <f t="shared" si="123"/>
        <v>NA</v>
      </c>
    </row>
    <row r="29" spans="1:88" ht="17" thickBot="1">
      <c r="A29" s="12"/>
      <c r="B29" s="12"/>
      <c r="C29" s="12"/>
      <c r="D29" s="12"/>
      <c r="E29" s="12"/>
      <c r="F29" s="146">
        <f t="shared" si="124"/>
        <v>0</v>
      </c>
      <c r="G29" s="188">
        <f t="shared" si="85"/>
        <v>0</v>
      </c>
      <c r="H29" s="142" t="str">
        <f t="shared" si="86"/>
        <v>NA</v>
      </c>
      <c r="I29" s="219">
        <f t="shared" si="87"/>
        <v>0</v>
      </c>
      <c r="J29" s="203">
        <f>COUNTIF(Kamper!N14:P14,"&gt;0")</f>
        <v>0</v>
      </c>
      <c r="K29" s="60">
        <f>Kamper!Q14</f>
        <v>0</v>
      </c>
      <c r="L29" s="128" t="str">
        <f t="shared" si="88"/>
        <v>NA</v>
      </c>
      <c r="M29" s="60">
        <f>COUNTIF(Kamper!T32:V32,"&gt;0")</f>
        <v>0</v>
      </c>
      <c r="N29" s="60">
        <f>Kamper!W32</f>
        <v>0</v>
      </c>
      <c r="O29" s="128" t="str">
        <f t="shared" si="89"/>
        <v>NA</v>
      </c>
      <c r="P29" s="60">
        <f>COUNTIF(Kamper!H50:J50,"&gt;0")</f>
        <v>0</v>
      </c>
      <c r="Q29" s="60">
        <f>Kamper!K50</f>
        <v>0</v>
      </c>
      <c r="R29" s="128" t="str">
        <f t="shared" si="90"/>
        <v>NA</v>
      </c>
      <c r="S29" s="60">
        <f>COUNTIF(Kamper!AL68:AN68,"&gt;0")</f>
        <v>0</v>
      </c>
      <c r="T29" s="60">
        <f>Kamper!AO68</f>
        <v>0</v>
      </c>
      <c r="U29" s="129" t="str">
        <f t="shared" si="91"/>
        <v>NA</v>
      </c>
      <c r="V29" s="271">
        <f t="shared" si="92"/>
        <v>0</v>
      </c>
      <c r="W29" s="95">
        <f t="shared" si="93"/>
        <v>0</v>
      </c>
      <c r="X29" s="234">
        <f t="shared" si="84"/>
        <v>0</v>
      </c>
      <c r="Y29" s="242"/>
      <c r="Z29" s="148" t="str">
        <f t="shared" si="94"/>
        <v>NA</v>
      </c>
      <c r="AA29" s="154">
        <f>COUNTIF(Kamper!AL86:AN86,"&gt;0")</f>
        <v>0</v>
      </c>
      <c r="AB29" s="60">
        <f>Kamper!AO86</f>
        <v>0</v>
      </c>
      <c r="AC29" s="61" t="str">
        <f t="shared" si="95"/>
        <v>NA</v>
      </c>
      <c r="AD29" s="61">
        <f>COUNTIF(Kamper!AL104:AN104,"&gt;0")</f>
        <v>0</v>
      </c>
      <c r="AE29" s="60">
        <f>Kamper!AO104</f>
        <v>0</v>
      </c>
      <c r="AF29" s="61" t="str">
        <f t="shared" si="96"/>
        <v>NA</v>
      </c>
      <c r="AG29" s="61">
        <f>COUNTIF(Kamper!AL122:AN122,"&gt;0")</f>
        <v>0</v>
      </c>
      <c r="AH29" s="60">
        <f>Kamper!AO122</f>
        <v>0</v>
      </c>
      <c r="AI29" s="61" t="str">
        <f t="shared" si="97"/>
        <v>NA</v>
      </c>
      <c r="AJ29" s="61">
        <f>COUNTIF(Kamper!AF140:AH140,"&gt;0")</f>
        <v>0</v>
      </c>
      <c r="AK29" s="60">
        <f>Kamper!AI140</f>
        <v>0</v>
      </c>
      <c r="AL29" s="62" t="str">
        <f t="shared" si="98"/>
        <v>NA</v>
      </c>
      <c r="AM29" s="274">
        <f t="shared" si="99"/>
        <v>0</v>
      </c>
      <c r="AN29" s="95">
        <f t="shared" si="100"/>
        <v>0</v>
      </c>
      <c r="AO29" s="234">
        <f t="shared" si="100"/>
        <v>0</v>
      </c>
      <c r="AP29" s="283"/>
      <c r="AQ29" s="97" t="str">
        <f t="shared" si="101"/>
        <v>NA</v>
      </c>
      <c r="AR29" s="288">
        <f>COUNTIF(Kamper!Z158:AB158,"&gt;0")</f>
        <v>0</v>
      </c>
      <c r="AS29" s="199">
        <f>Kamper!AC158</f>
        <v>0</v>
      </c>
      <c r="AT29" s="61" t="str">
        <f t="shared" si="102"/>
        <v>NA</v>
      </c>
      <c r="AU29" s="289">
        <f>COUNTIF(Kamper!H176:J176,"&gt;0")</f>
        <v>0</v>
      </c>
      <c r="AV29" s="199">
        <f>Kamper!K176</f>
        <v>0</v>
      </c>
      <c r="AW29" s="61" t="str">
        <f t="shared" si="103"/>
        <v>NA</v>
      </c>
      <c r="AX29" s="289">
        <f>COUNTIF(Kamper!N194:P194,"&gt;0")</f>
        <v>0</v>
      </c>
      <c r="AY29" s="199">
        <f>Kamper!Q194</f>
        <v>0</v>
      </c>
      <c r="AZ29" s="61" t="str">
        <f t="shared" si="104"/>
        <v>NA</v>
      </c>
      <c r="BA29" s="289">
        <f>COUNTIF(Kamper!B212:D212,"&gt;0")</f>
        <v>0</v>
      </c>
      <c r="BB29" s="199">
        <f>Kamper!E212</f>
        <v>0</v>
      </c>
      <c r="BC29" s="62" t="str">
        <f t="shared" si="105"/>
        <v>NA</v>
      </c>
      <c r="BD29" s="274">
        <f t="shared" si="106"/>
        <v>0</v>
      </c>
      <c r="BE29" s="95">
        <f t="shared" si="107"/>
        <v>0</v>
      </c>
      <c r="BF29" s="95">
        <f t="shared" si="108"/>
        <v>0</v>
      </c>
      <c r="BG29" s="242"/>
      <c r="BH29" s="108" t="str">
        <f t="shared" si="109"/>
        <v>NA</v>
      </c>
      <c r="BI29" s="154">
        <f>COUNTIF(Kamper!AR230:AT230,"&gt;0")</f>
        <v>0</v>
      </c>
      <c r="BJ29" s="60">
        <f>Kamper!AU230</f>
        <v>0</v>
      </c>
      <c r="BK29" s="61" t="str">
        <f t="shared" si="110"/>
        <v>NA</v>
      </c>
      <c r="BL29" s="61">
        <f>COUNTIF(Kamper!AR248:AT248,"&gt;0")</f>
        <v>0</v>
      </c>
      <c r="BM29" s="60">
        <f>Kamper!AU248</f>
        <v>0</v>
      </c>
      <c r="BN29" s="61" t="str">
        <f t="shared" si="111"/>
        <v>NA</v>
      </c>
      <c r="BO29" s="61">
        <f>COUNTIF(Kamper!AR266:AT266,"&gt;0")</f>
        <v>0</v>
      </c>
      <c r="BP29" s="60">
        <f>Kamper!AU266</f>
        <v>0</v>
      </c>
      <c r="BQ29" s="61" t="str">
        <f t="shared" si="112"/>
        <v>NA</v>
      </c>
      <c r="BR29" s="61">
        <f>COUNTIF(Kamper!AR284:AT284,"&gt;0")</f>
        <v>0</v>
      </c>
      <c r="BS29" s="60">
        <f>Kamper!AU284</f>
        <v>0</v>
      </c>
      <c r="BT29" s="62" t="str">
        <f t="shared" si="113"/>
        <v>NA</v>
      </c>
      <c r="BU29" s="274">
        <f t="shared" si="114"/>
        <v>0</v>
      </c>
      <c r="BV29" s="95">
        <f t="shared" si="115"/>
        <v>0</v>
      </c>
      <c r="BW29" s="95">
        <f t="shared" si="116"/>
        <v>0</v>
      </c>
      <c r="BX29" s="242"/>
      <c r="BY29" s="108" t="str">
        <f t="shared" si="117"/>
        <v>NA</v>
      </c>
      <c r="BZ29" s="85">
        <f>COUNTIF(Kamper!Z302:AB302,"&gt;0")</f>
        <v>0</v>
      </c>
      <c r="CA29" s="86">
        <f>Kamper!AC302</f>
        <v>0</v>
      </c>
      <c r="CB29" s="61" t="str">
        <f t="shared" si="118"/>
        <v>NA</v>
      </c>
      <c r="CC29" s="85">
        <f>COUNTIF(Kamper!AF320:AH320,"&gt;0")</f>
        <v>0</v>
      </c>
      <c r="CD29" s="86">
        <f>Kamper!AI320</f>
        <v>0</v>
      </c>
      <c r="CE29" s="61" t="str">
        <f t="shared" si="119"/>
        <v>NA</v>
      </c>
      <c r="CF29" s="274">
        <f t="shared" si="120"/>
        <v>0</v>
      </c>
      <c r="CG29" s="234">
        <f t="shared" si="121"/>
        <v>0</v>
      </c>
      <c r="CH29" s="96">
        <f t="shared" si="122"/>
        <v>0</v>
      </c>
      <c r="CI29" s="279"/>
      <c r="CJ29" s="97" t="str">
        <f t="shared" si="123"/>
        <v>NA</v>
      </c>
    </row>
    <row r="30" spans="1:88" s="25" customFormat="1" ht="16" thickBot="1">
      <c r="F30" s="76"/>
      <c r="G30" s="28"/>
      <c r="H30" s="43"/>
      <c r="I30" s="69"/>
      <c r="J30" s="78"/>
      <c r="K30" s="74"/>
      <c r="L30" s="79"/>
      <c r="M30" s="74"/>
      <c r="N30" s="74"/>
      <c r="O30" s="79"/>
      <c r="P30" s="74"/>
      <c r="Q30" s="74"/>
      <c r="R30" s="79"/>
      <c r="S30" s="74"/>
      <c r="T30" s="74"/>
      <c r="U30" s="79"/>
      <c r="V30" s="78"/>
      <c r="W30" s="67"/>
      <c r="X30" s="67"/>
      <c r="Y30" s="67"/>
      <c r="Z30" s="102"/>
      <c r="AA30" s="70"/>
      <c r="AB30" s="74"/>
      <c r="AC30" s="27"/>
      <c r="AD30" s="27"/>
      <c r="AE30" s="74"/>
      <c r="AF30" s="27"/>
      <c r="AG30" s="27"/>
      <c r="AH30" s="74"/>
      <c r="AI30" s="27"/>
      <c r="AJ30" s="27"/>
      <c r="AK30" s="74"/>
      <c r="AL30" s="27"/>
      <c r="AM30" s="27"/>
      <c r="AN30" s="67"/>
      <c r="AO30" s="106"/>
      <c r="AP30" s="106"/>
      <c r="AQ30" s="102"/>
      <c r="AR30" s="70"/>
      <c r="AS30" s="74"/>
      <c r="AT30" s="27"/>
      <c r="AU30" s="27"/>
      <c r="AV30" s="74"/>
      <c r="AW30" s="27"/>
      <c r="AX30" s="27"/>
      <c r="AY30" s="74"/>
      <c r="AZ30" s="27"/>
      <c r="BA30" s="27"/>
      <c r="BB30" s="74"/>
      <c r="BC30" s="27"/>
      <c r="BD30" s="27"/>
      <c r="BE30" s="67"/>
      <c r="BF30" s="67"/>
      <c r="BG30" s="67"/>
      <c r="BH30" s="67"/>
      <c r="BI30" s="70"/>
      <c r="BJ30" s="74"/>
      <c r="BK30" s="27"/>
      <c r="BL30" s="27"/>
      <c r="BM30" s="74"/>
      <c r="BN30" s="27"/>
      <c r="BO30" s="27"/>
      <c r="BP30" s="74"/>
      <c r="BQ30" s="27"/>
      <c r="BR30" s="27"/>
      <c r="BS30" s="74"/>
      <c r="BT30" s="27"/>
      <c r="BU30" s="27"/>
      <c r="BV30" s="67"/>
      <c r="BW30" s="67"/>
      <c r="BX30" s="67"/>
      <c r="BY30" s="67"/>
      <c r="BZ30" s="27"/>
      <c r="CA30" s="74"/>
      <c r="CB30" s="27"/>
      <c r="CC30" s="27"/>
      <c r="CD30" s="74"/>
      <c r="CE30" s="27"/>
      <c r="CF30" s="27"/>
      <c r="CG30" s="106"/>
      <c r="CH30" s="67"/>
      <c r="CI30" s="67"/>
      <c r="CJ30" s="67"/>
    </row>
    <row r="31" spans="1:88" ht="126" thickBot="1">
      <c r="B31" s="222" t="s">
        <v>264</v>
      </c>
      <c r="C31" s="222" t="s">
        <v>265</v>
      </c>
      <c r="D31" s="222" t="s">
        <v>266</v>
      </c>
      <c r="E31" s="222" t="s">
        <v>267</v>
      </c>
      <c r="F31" s="92" t="s">
        <v>61</v>
      </c>
      <c r="G31" s="94" t="s">
        <v>62</v>
      </c>
      <c r="H31" s="81" t="s">
        <v>63</v>
      </c>
      <c r="I31" s="82" t="s">
        <v>285</v>
      </c>
      <c r="J31" s="82" t="s">
        <v>192</v>
      </c>
      <c r="K31" s="83" t="s">
        <v>195</v>
      </c>
      <c r="L31" s="83" t="s">
        <v>194</v>
      </c>
      <c r="M31" s="83" t="s">
        <v>196</v>
      </c>
      <c r="N31" s="83" t="s">
        <v>193</v>
      </c>
      <c r="O31" s="83" t="s">
        <v>197</v>
      </c>
      <c r="P31" s="83" t="s">
        <v>198</v>
      </c>
      <c r="Q31" s="83" t="s">
        <v>199</v>
      </c>
      <c r="R31" s="83" t="s">
        <v>200</v>
      </c>
      <c r="S31" s="83" t="s">
        <v>201</v>
      </c>
      <c r="T31" s="83" t="s">
        <v>202</v>
      </c>
      <c r="U31" s="83" t="s">
        <v>203</v>
      </c>
      <c r="V31" s="269" t="s">
        <v>278</v>
      </c>
      <c r="W31" s="65" t="s">
        <v>188</v>
      </c>
      <c r="X31" s="233" t="s">
        <v>270</v>
      </c>
      <c r="Y31" s="233" t="s">
        <v>271</v>
      </c>
      <c r="Z31" s="65" t="s">
        <v>204</v>
      </c>
      <c r="AA31" s="103" t="s">
        <v>205</v>
      </c>
      <c r="AB31" s="83" t="s">
        <v>206</v>
      </c>
      <c r="AC31" s="84" t="s">
        <v>207</v>
      </c>
      <c r="AD31" s="84" t="s">
        <v>208</v>
      </c>
      <c r="AE31" s="83" t="s">
        <v>209</v>
      </c>
      <c r="AF31" s="84" t="s">
        <v>210</v>
      </c>
      <c r="AG31" s="84" t="s">
        <v>211</v>
      </c>
      <c r="AH31" s="83" t="s">
        <v>212</v>
      </c>
      <c r="AI31" s="84" t="s">
        <v>213</v>
      </c>
      <c r="AJ31" s="84" t="s">
        <v>214</v>
      </c>
      <c r="AK31" s="83" t="s">
        <v>215</v>
      </c>
      <c r="AL31" s="84" t="s">
        <v>216</v>
      </c>
      <c r="AM31" s="269" t="s">
        <v>279</v>
      </c>
      <c r="AN31" s="65" t="s">
        <v>189</v>
      </c>
      <c r="AO31" s="105" t="s">
        <v>217</v>
      </c>
      <c r="AP31" s="233" t="s">
        <v>273</v>
      </c>
      <c r="AQ31" s="65" t="s">
        <v>218</v>
      </c>
      <c r="AR31" s="103" t="s">
        <v>219</v>
      </c>
      <c r="AS31" s="83" t="s">
        <v>220</v>
      </c>
      <c r="AT31" s="84" t="s">
        <v>221</v>
      </c>
      <c r="AU31" s="84" t="s">
        <v>222</v>
      </c>
      <c r="AV31" s="83" t="s">
        <v>223</v>
      </c>
      <c r="AW31" s="84" t="s">
        <v>224</v>
      </c>
      <c r="AX31" s="84" t="s">
        <v>225</v>
      </c>
      <c r="AY31" s="83" t="s">
        <v>226</v>
      </c>
      <c r="AZ31" s="84" t="s">
        <v>227</v>
      </c>
      <c r="BA31" s="84" t="s">
        <v>228</v>
      </c>
      <c r="BB31" s="83" t="s">
        <v>229</v>
      </c>
      <c r="BC31" s="84" t="s">
        <v>230</v>
      </c>
      <c r="BD31" s="269" t="s">
        <v>280</v>
      </c>
      <c r="BE31" s="65" t="s">
        <v>190</v>
      </c>
      <c r="BF31" s="65" t="s">
        <v>231</v>
      </c>
      <c r="BG31" s="233" t="s">
        <v>274</v>
      </c>
      <c r="BH31" s="65" t="s">
        <v>232</v>
      </c>
      <c r="BI31" s="103" t="s">
        <v>233</v>
      </c>
      <c r="BJ31" s="83" t="s">
        <v>234</v>
      </c>
      <c r="BK31" s="84" t="s">
        <v>235</v>
      </c>
      <c r="BL31" s="84" t="s">
        <v>236</v>
      </c>
      <c r="BM31" s="83" t="s">
        <v>237</v>
      </c>
      <c r="BN31" s="84" t="s">
        <v>238</v>
      </c>
      <c r="BO31" s="84" t="s">
        <v>239</v>
      </c>
      <c r="BP31" s="83" t="s">
        <v>240</v>
      </c>
      <c r="BQ31" s="84" t="s">
        <v>241</v>
      </c>
      <c r="BR31" s="84" t="s">
        <v>242</v>
      </c>
      <c r="BS31" s="83" t="s">
        <v>243</v>
      </c>
      <c r="BT31" s="84" t="s">
        <v>244</v>
      </c>
      <c r="BU31" s="269" t="s">
        <v>281</v>
      </c>
      <c r="BV31" s="65" t="s">
        <v>191</v>
      </c>
      <c r="BW31" s="65" t="s">
        <v>245</v>
      </c>
      <c r="BX31" s="233" t="s">
        <v>274</v>
      </c>
      <c r="BY31" s="65" t="s">
        <v>246</v>
      </c>
      <c r="BZ31" s="84" t="s">
        <v>247</v>
      </c>
      <c r="CA31" s="83" t="s">
        <v>248</v>
      </c>
      <c r="CB31" s="84" t="s">
        <v>249</v>
      </c>
      <c r="CC31" s="84" t="s">
        <v>250</v>
      </c>
      <c r="CD31" s="83" t="s">
        <v>251</v>
      </c>
      <c r="CE31" s="84" t="s">
        <v>252</v>
      </c>
      <c r="CF31" s="269" t="s">
        <v>284</v>
      </c>
      <c r="CG31" s="105" t="s">
        <v>253</v>
      </c>
      <c r="CH31" s="65" t="s">
        <v>254</v>
      </c>
      <c r="CI31" s="233" t="s">
        <v>276</v>
      </c>
      <c r="CJ31" s="65" t="s">
        <v>255</v>
      </c>
    </row>
    <row r="32" spans="1:88" s="2" customFormat="1" ht="25" thickBot="1">
      <c r="A32" s="181" t="s">
        <v>26</v>
      </c>
      <c r="B32" s="219">
        <f>COUNTIF(J32,"&gt;0")+COUNTIF(M32,"&gt;0")+COUNTIF(P32,"&gt;0")+COUNTIF(S32,"&gt;0")+COUNTIF(AA32,"&gt;0")++COUNTIF(AD32,"&gt;0")++COUNTIF(AG32,"&gt;0")+COUNTIF(AJ32,"&gt;0")+COUNTIF(AR32,"&gt;0")+COUNTIF(AU32,"&gt;0")+COUNTIF(AX32,"&gt;0")+COUNTIF(BA32,"&gt;0")+COUNTIF(BI32,"&gt;0")+COUNTIF(BL32,"&gt;0")+COUNTIF(BO32,"&gt;0")+COUNTIF(BR32,"&gt;0")+COUNTIF(BZ32,"&gt;0")+COUNTIF(CC32,"&gt;0")</f>
        <v>17</v>
      </c>
      <c r="C32" s="220">
        <f>COUNTIF(Kamper!W19,"S")+COUNTIF(Kamper!AO37,"S")+COUNTIF(Kamper!AI55,"S")+COUNTIF(Kamper!W73,"S")+COUNTIF(Kamper!K91,"S")+COUNTIF(Kamper!BG109,"S")+COUNTIF(Kamper!BA127,"S")+COUNTIF(Kamper!BA145,"S")+COUNTIF(Kamper!BA163,"S")+COUNTIF(Kamper!E181,"S")+COUNTIF(Kamper!AU199,"S")+COUNTIF(Kamper!AC217,"S")+COUNTIF(Kamper!Q235,"S")+COUNTIF(Kamper!E253,"S")+COUNTIF(Kamper!BA271,"S")+COUNTIF(Kamper!BG289,"S")+COUNTIF(Kamper!BG307,"S")+COUNTIF(Kamper!BG325,"S")</f>
        <v>5</v>
      </c>
      <c r="D32" s="220">
        <f>COUNTIF(Kamper!W19,"U")+COUNTIF(Kamper!AO37,"U")+COUNTIF(Kamper!AI55,"U")+COUNTIF(Kamper!W73,"U")+COUNTIF(Kamper!K91,"U")+COUNTIF(Kamper!BG109,"U")+COUNTIF(Kamper!BA127,"U")+COUNTIF(Kamper!BA145,"U")+COUNTIF(Kamper!BA163,"U")+COUNTIF(Kamper!E181,"U")+COUNTIF(Kamper!AU199,"U")+COUNTIF(Kamper!AC217,"U")+COUNTIF(Kamper!Q235,"U")+COUNTIF(Kamper!E253,"U")+COUNTIF(Kamper!BA271,"U")+COUNTIF(Kamper!BG289,"U")+COUNTIF(Kamper!BG307,"U")+COUNTIF(Kamper!BG325,"U")</f>
        <v>1</v>
      </c>
      <c r="E32" s="219">
        <f>COUNTIF(Kamper!W19,"T")+COUNTIF(Kamper!AO37,"T")+COUNTIF(Kamper!AI55,"T")+COUNTIF(Kamper!W73,"T")+COUNTIF(Kamper!K91,"T")+COUNTIF(Kamper!BG109,"T")+COUNTIF(Kamper!BA127,"T")+COUNTIF(Kamper!BA145,"T")+COUNTIF(Kamper!BA163,"T")+COUNTIF(Kamper!E181,"T")+COUNTIF(Kamper!AU199,"T")+COUNTIF(Kamper!AC217,"T")+COUNTIF(Kamper!Q235,"T")+COUNTIF(Kamper!E253,"T")+COUNTIF(Kamper!BA271,"T")+COUNTIF(Kamper!BG289,"T")+COUNTIF(Kamper!BG307,"T")+COUNTIF(Kamper!BG325,"T")</f>
        <v>11</v>
      </c>
      <c r="F32" s="172">
        <f>CG32</f>
        <v>153</v>
      </c>
      <c r="G32" s="173">
        <f>CH32</f>
        <v>20856</v>
      </c>
      <c r="H32" s="174">
        <f>IFERROR(G32/F32,"NA")</f>
        <v>136.31372549019608</v>
      </c>
      <c r="I32" s="332">
        <f>MAX(K32,N32,Q32,T32,AB32,AE32,AH32,AK32,AS32,AV32,AY32,BB32,BK32,BN32,BQ32,BT32,CA32,CD32)</f>
        <v>1375</v>
      </c>
      <c r="J32" s="197">
        <f>COUNTIF(Kamper!T8:V14,"&gt;0")</f>
        <v>9</v>
      </c>
      <c r="K32" s="184">
        <f>Kamper!W16-Kamper!W15</f>
        <v>1203</v>
      </c>
      <c r="L32" s="100">
        <f>IFERROR(K32/J32,"NA")</f>
        <v>133.66666666666666</v>
      </c>
      <c r="M32" s="184">
        <f>COUNTIF(Kamper!AL26:AN32,"&gt;0")</f>
        <v>9</v>
      </c>
      <c r="N32" s="184">
        <f>Kamper!AO34-Kamper!AO33</f>
        <v>1208</v>
      </c>
      <c r="O32" s="100">
        <f>IFERROR(N32/M32,"NA")</f>
        <v>134.22222222222223</v>
      </c>
      <c r="P32" s="184">
        <f>COUNTIF(Kamper!AF44:AH50,"&gt;0")</f>
        <v>9</v>
      </c>
      <c r="Q32" s="184">
        <f>Kamper!AI52-Kamper!AI51</f>
        <v>1265</v>
      </c>
      <c r="R32" s="100">
        <f>IFERROR(Q32/P32,"NA")</f>
        <v>140.55555555555554</v>
      </c>
      <c r="S32" s="184">
        <f>COUNTIF(Kamper!T62:V68,"&gt;0")</f>
        <v>9</v>
      </c>
      <c r="T32" s="184">
        <f>Kamper!W70-Kamper!W69</f>
        <v>1178</v>
      </c>
      <c r="U32" s="198">
        <f>IFERROR(T32/S32,"NA")</f>
        <v>130.88888888888889</v>
      </c>
      <c r="V32" s="258">
        <f>COUNTIF(J32,"&gt;0")+COUNTIF(M32,"&gt;0")+COUNTIF(P32,"&gt;0")+COUNTIF(S32,"&gt;0")</f>
        <v>4</v>
      </c>
      <c r="W32" s="87">
        <f>J32+M32+P32+S32</f>
        <v>36</v>
      </c>
      <c r="X32" s="87">
        <f t="shared" ref="X32:X39" si="125">K32+N32+Q32+T32</f>
        <v>4854</v>
      </c>
      <c r="Y32" s="243">
        <f>X32+(V32*3*HCP!B8)</f>
        <v>5970</v>
      </c>
      <c r="Z32" s="90">
        <f>IFERROR(X32/W32,"NA")</f>
        <v>134.83333333333334</v>
      </c>
      <c r="AA32" s="290">
        <f>COUNTIF(Kamper!H80:J86,"&gt;0")</f>
        <v>9</v>
      </c>
      <c r="AB32" s="184">
        <f>Kamper!K88-Kamper!K87</f>
        <v>1214</v>
      </c>
      <c r="AC32" s="285">
        <f>IFERROR(AB32/AA32,"NA")</f>
        <v>134.88888888888889</v>
      </c>
      <c r="AD32" s="186">
        <f>COUNTIF(Kamper!BD98:BF104,"&gt;0")</f>
        <v>9</v>
      </c>
      <c r="AE32" s="184">
        <f>Kamper!BG106-Kamper!BG105</f>
        <v>1188</v>
      </c>
      <c r="AF32" s="285">
        <f>IFERROR(AE32/AD32,"NA")</f>
        <v>132</v>
      </c>
      <c r="AG32" s="186">
        <f>COUNTIF(Kamper!AX116:AZ122,"&gt;0")</f>
        <v>9</v>
      </c>
      <c r="AH32" s="184">
        <f>Kamper!BA124-Kamper!BA123</f>
        <v>1216</v>
      </c>
      <c r="AI32" s="285">
        <f>IFERROR(AH32/AG32,"NA")</f>
        <v>135.11111111111111</v>
      </c>
      <c r="AJ32" s="186">
        <f>COUNTIF(Kamper!AX134:AZ140,"&gt;0")</f>
        <v>9</v>
      </c>
      <c r="AK32" s="296">
        <f>Kamper!BA142-Kamper!BA141</f>
        <v>1295</v>
      </c>
      <c r="AL32" s="299">
        <f>IFERROR(AK32/AJ32,"NA")</f>
        <v>143.88888888888889</v>
      </c>
      <c r="AM32" s="258">
        <f>COUNTIF(AA32,"&gt;0")+COUNTIF(AD32,"&gt;0")+COUNTIF(AG32,"&gt;0")+COUNTIF(AJ32,"&gt;0")</f>
        <v>4</v>
      </c>
      <c r="AN32" s="87">
        <f>W32+AA32+AD32+AG32+AJ32</f>
        <v>72</v>
      </c>
      <c r="AO32" s="87">
        <f>X32+AB32+AE32+AH32+AK32</f>
        <v>9767</v>
      </c>
      <c r="AP32" s="272">
        <f>Y32+AB32+AE32+AH32+AK32+(AM32*3*HCP!F8)</f>
        <v>12359</v>
      </c>
      <c r="AQ32" s="90">
        <f>IFERROR(AO32/AN32,"NA")</f>
        <v>135.65277777777777</v>
      </c>
      <c r="AR32" s="185">
        <f>COUNTIF(Kamper!AX152:AZ158,"&gt;0")</f>
        <v>9</v>
      </c>
      <c r="AS32" s="184">
        <f>Kamper!BA160-Kamper!BA159</f>
        <v>1375</v>
      </c>
      <c r="AT32" s="285">
        <f>IFERROR(AS32/AR32,"NA")</f>
        <v>152.77777777777777</v>
      </c>
      <c r="AU32" s="186">
        <f>COUNTIF(Kamper!B170:D176,"&gt;0")</f>
        <v>9</v>
      </c>
      <c r="AV32" s="184">
        <f>Kamper!E178-Kamper!E177</f>
        <v>1268</v>
      </c>
      <c r="AW32" s="285">
        <f>IFERROR(AV32/AU32,"NA")</f>
        <v>140.88888888888889</v>
      </c>
      <c r="AX32" s="186">
        <f>COUNTIF(Kamper!AR188:AT194,"&gt;0")</f>
        <v>9</v>
      </c>
      <c r="AY32" s="184">
        <f>Kamper!AU196-Kamper!AU195</f>
        <v>1208</v>
      </c>
      <c r="AZ32" s="285">
        <f>IFERROR(AY32/AX32,"NA")</f>
        <v>134.22222222222223</v>
      </c>
      <c r="BA32" s="186">
        <f>COUNTIF(Kamper!Z206:AB212,"&gt;0")</f>
        <v>0</v>
      </c>
      <c r="BB32" s="184">
        <f>Kamper!AC214-Kamper!AC213</f>
        <v>0</v>
      </c>
      <c r="BC32" s="285" t="str">
        <f>IFERROR(BB32/BA32,"NA")</f>
        <v>NA</v>
      </c>
      <c r="BD32" s="258">
        <f>COUNTIF(AR32,"&gt;0")+COUNTIF(AU32,"&gt;0")+COUNTIF(AX32,"&gt;0")+COUNTIF(BA32,"&gt;0")</f>
        <v>3</v>
      </c>
      <c r="BE32" s="87">
        <f>AN32+AR32+AU32+AX32+BA32</f>
        <v>99</v>
      </c>
      <c r="BF32" s="87">
        <f>AO32+AS32+AV32+AY32+BB32</f>
        <v>13618</v>
      </c>
      <c r="BG32" s="238">
        <f>AP32+AS32+AV32+AY32+BB32+(BD32*3*HCP!K8)</f>
        <v>17128</v>
      </c>
      <c r="BH32" s="90">
        <f>IFERROR(BF32/BE32,"NA")</f>
        <v>137.55555555555554</v>
      </c>
      <c r="BI32" s="286">
        <f>COUNTIF(Kamper!N224:P230,"&gt;0")</f>
        <v>9</v>
      </c>
      <c r="BJ32" s="190">
        <f>Kamper!Q232-Kamper!Q231</f>
        <v>1080</v>
      </c>
      <c r="BK32" s="285">
        <f>IFERROR(BJ32/BI32,"NA")</f>
        <v>120</v>
      </c>
      <c r="BL32" s="285">
        <f>COUNTIF(Kamper!B242:D248,"&gt;0")</f>
        <v>9</v>
      </c>
      <c r="BM32" s="190">
        <f>Kamper!E250-Kamper!E249</f>
        <v>1141</v>
      </c>
      <c r="BN32" s="285">
        <f>IFERROR(BM32/BL32,"NA")</f>
        <v>126.77777777777777</v>
      </c>
      <c r="BO32" s="285">
        <f>COUNTIF(Kamper!AX260:AZ266,"&gt;0")</f>
        <v>9</v>
      </c>
      <c r="BP32" s="190">
        <f>Kamper!BA268-Kamper!BA267</f>
        <v>1313</v>
      </c>
      <c r="BQ32" s="285">
        <f>IFERROR(BP32/BO32,"NA")</f>
        <v>145.88888888888889</v>
      </c>
      <c r="BR32" s="285">
        <f>COUNTIF(Kamper!BD278:BF284,"&gt;0")</f>
        <v>9</v>
      </c>
      <c r="BS32" s="190">
        <f>Kamper!BG286-Kamper!BG285</f>
        <v>1115</v>
      </c>
      <c r="BT32" s="302">
        <f>IFERROR(BS32/BR32,"NA")</f>
        <v>123.88888888888889</v>
      </c>
      <c r="BU32" s="258">
        <f>COUNTIF(BI32,"&gt;0")+COUNTIF(BL32,"&gt;0")+COUNTIF(BO32,"&gt;0")+COUNTIF(BR32,"&gt;0")</f>
        <v>4</v>
      </c>
      <c r="BV32" s="87">
        <f>BE32+BI32+BL32+BO32+BR32</f>
        <v>135</v>
      </c>
      <c r="BW32" s="87">
        <f>BF32+BJ32+BM32+BP32+BS32</f>
        <v>18267</v>
      </c>
      <c r="BX32" s="238">
        <f>BG32+BJ32+BM32+BP32+BS32+(BU32*3*HCP!P8)</f>
        <v>22929</v>
      </c>
      <c r="BY32" s="90">
        <f>IFERROR(BW32/BV32,"NA")</f>
        <v>135.3111111111111</v>
      </c>
      <c r="BZ32" s="303">
        <f>COUNTIF(Kamper!BD296:BF302,"&gt;0")</f>
        <v>9</v>
      </c>
      <c r="CA32" s="184">
        <f>Kamper!BG304-Kamper!BG303</f>
        <v>1352</v>
      </c>
      <c r="CB32" s="285">
        <f>IFERROR(CA32/BZ32,"NA")</f>
        <v>150.22222222222223</v>
      </c>
      <c r="CC32" s="186">
        <f>COUNTIF(Kamper!BD314:BF320,"&gt;0")</f>
        <v>9</v>
      </c>
      <c r="CD32" s="184">
        <f>Kamper!BG322-Kamper!BG321</f>
        <v>1237</v>
      </c>
      <c r="CE32" s="285">
        <f>IFERROR(CD32/CC32,"NA")</f>
        <v>137.44444444444446</v>
      </c>
      <c r="CF32" s="280">
        <f>COUNTIF(BZ32,"&gt;0")+COUNTIF(CC32,"&gt;0")</f>
        <v>2</v>
      </c>
      <c r="CG32" s="243">
        <f>BV32+BZ32+CC32</f>
        <v>153</v>
      </c>
      <c r="CH32" s="238">
        <f>BW32+CA32+CD32</f>
        <v>20856</v>
      </c>
      <c r="CI32" s="238">
        <f>BX32+CA32+CD32+(CF32*3*HCP!U8)</f>
        <v>26076</v>
      </c>
      <c r="CJ32" s="277">
        <f>IFERROR(CH32/CG32,"NA")</f>
        <v>136.31372549019608</v>
      </c>
    </row>
    <row r="33" spans="1:88" ht="17" thickBot="1">
      <c r="A33" s="182" t="s">
        <v>37</v>
      </c>
      <c r="B33" s="182"/>
      <c r="C33" s="47"/>
      <c r="D33" s="47"/>
      <c r="E33" s="47"/>
      <c r="F33" s="137">
        <f>CG33</f>
        <v>45</v>
      </c>
      <c r="G33" s="93">
        <f t="shared" ref="G33:G39" si="126">CH33</f>
        <v>6262</v>
      </c>
      <c r="H33" s="138">
        <f t="shared" ref="H33:H39" si="127">IFERROR(G33/F33,"NA")</f>
        <v>139.15555555555557</v>
      </c>
      <c r="I33" s="332">
        <f t="shared" ref="I33:I39" si="128">MAX(K33,N33,Q33,T33,AB33,AE33,AH33,AK33,AS33,AV33,AY33,BB33,BK33,BN33,BQ33,BT33,CA33,CD33)</f>
        <v>470</v>
      </c>
      <c r="J33" s="191">
        <f>COUNTIF(Kamper!T8:V8,"&gt;0")</f>
        <v>3</v>
      </c>
      <c r="K33" s="54">
        <f>Kamper!W8</f>
        <v>415</v>
      </c>
      <c r="L33" s="122">
        <f t="shared" ref="L33:L39" si="129">IFERROR(K33/J33,"NA")</f>
        <v>138.33333333333334</v>
      </c>
      <c r="M33" s="54">
        <f>COUNTIF(Kamper!AL26:AN26,"&gt;0")</f>
        <v>3</v>
      </c>
      <c r="N33" s="54">
        <f>Kamper!AO26</f>
        <v>372</v>
      </c>
      <c r="O33" s="122">
        <f t="shared" ref="O33:O39" si="130">IFERROR(N33/M33,"NA")</f>
        <v>124</v>
      </c>
      <c r="P33" s="54">
        <f>COUNTIF(Kamper!AF44:AH44,"&gt;0")</f>
        <v>3</v>
      </c>
      <c r="Q33" s="54">
        <f>Kamper!AI44</f>
        <v>409</v>
      </c>
      <c r="R33" s="122">
        <f t="shared" ref="R33:R39" si="131">IFERROR(Q33/P33,"NA")</f>
        <v>136.33333333333334</v>
      </c>
      <c r="S33" s="54">
        <f>COUNTIF(Kamper!T62:V62,"&gt;0")</f>
        <v>3</v>
      </c>
      <c r="T33" s="54">
        <f>Kamper!W62</f>
        <v>380</v>
      </c>
      <c r="U33" s="123">
        <f t="shared" ref="U33:U39" si="132">IFERROR(T33/S33,"NA")</f>
        <v>126.66666666666667</v>
      </c>
      <c r="V33" s="271">
        <f t="shared" ref="V33:V39" si="133">COUNTIF(J33,"&gt;0")+COUNTIF(M33,"&gt;0")+COUNTIF(P33,"&gt;0")+COUNTIF(S33,"&gt;0")</f>
        <v>4</v>
      </c>
      <c r="W33" s="195">
        <f t="shared" ref="W33:W39" si="134">J33+M33+P33+S33</f>
        <v>12</v>
      </c>
      <c r="X33" s="195">
        <f t="shared" si="125"/>
        <v>1576</v>
      </c>
      <c r="Y33" s="240"/>
      <c r="Z33" s="150">
        <f t="shared" ref="Z33:Z39" si="135">IFERROR(X33/W33,"NA")</f>
        <v>131.33333333333334</v>
      </c>
      <c r="AA33" s="287">
        <f>COUNTIF(Kamper!H80:J80,"&gt;0")</f>
        <v>3</v>
      </c>
      <c r="AB33" s="86">
        <f>Kamper!K80</f>
        <v>436</v>
      </c>
      <c r="AC33" s="55">
        <f t="shared" ref="AC33:AC39" si="136">IFERROR(AB33/AA33,"NA")</f>
        <v>145.33333333333334</v>
      </c>
      <c r="AD33" s="85">
        <f>COUNTIF(Kamper!BD98:BF98,"&gt;0")</f>
        <v>3</v>
      </c>
      <c r="AE33" s="86">
        <f>Kamper!BG98</f>
        <v>370</v>
      </c>
      <c r="AF33" s="55">
        <f t="shared" ref="AF33:AF39" si="137">IFERROR(AE33/AD33,"NA")</f>
        <v>123.33333333333333</v>
      </c>
      <c r="AG33" s="85">
        <f>COUNTIF(Kamper!AX116:AZ116,"&gt;0")</f>
        <v>3</v>
      </c>
      <c r="AH33" s="86">
        <f>Kamper!BA116</f>
        <v>408</v>
      </c>
      <c r="AI33" s="55">
        <f t="shared" ref="AI33:AI39" si="138">IFERROR(AH33/AG33,"NA")</f>
        <v>136</v>
      </c>
      <c r="AJ33" s="85">
        <f>COUNTIF(Kamper!AX134:AZ134,"&gt;0")</f>
        <v>3</v>
      </c>
      <c r="AK33" s="297">
        <f>Kamper!BA134</f>
        <v>425</v>
      </c>
      <c r="AL33" s="300">
        <f t="shared" ref="AL33:AL39" si="139">IFERROR(AK33/AJ33,"NA")</f>
        <v>141.66666666666666</v>
      </c>
      <c r="AM33" s="271">
        <f t="shared" ref="AM33:AM39" si="140">COUNTIF(AA33,"&gt;0")+COUNTIF(AD33,"&gt;0")+COUNTIF(AG33,"&gt;0")+COUNTIF(AJ33,"&gt;0")</f>
        <v>4</v>
      </c>
      <c r="AN33" s="95">
        <f t="shared" ref="AN33:AN39" si="141">W33+AA33+AD33+AG33+AJ33</f>
        <v>24</v>
      </c>
      <c r="AO33" s="234">
        <f t="shared" ref="AO33:AO39" si="142">X33+AB33+AE33+AH33+AK33</f>
        <v>3215</v>
      </c>
      <c r="AP33" s="281"/>
      <c r="AQ33" s="97">
        <f t="shared" ref="AQ33:AQ39" si="143">IFERROR(AO33/AN33,"NA")</f>
        <v>133.95833333333334</v>
      </c>
      <c r="AR33" s="152">
        <f>COUNTIF(Kamper!AX152:AZ152,"&gt;0")</f>
        <v>0</v>
      </c>
      <c r="AS33" s="54">
        <f>Kamper!BA152</f>
        <v>0</v>
      </c>
      <c r="AT33" s="55" t="str">
        <f t="shared" ref="AT33:AT39" si="144">IFERROR(AS33/AR33,"NA")</f>
        <v>NA</v>
      </c>
      <c r="AU33" s="55">
        <f>COUNTIF(Kamper!B170:D170,"&gt;0")</f>
        <v>0</v>
      </c>
      <c r="AV33" s="54">
        <f>Kamper!E170</f>
        <v>0</v>
      </c>
      <c r="AW33" s="55" t="str">
        <f t="shared" ref="AW33:AW39" si="145">IFERROR(AV33/AU33,"NA")</f>
        <v>NA</v>
      </c>
      <c r="AX33" s="55">
        <f>COUNTIF(Kamper!AR188:AT188,"&gt;0")</f>
        <v>3</v>
      </c>
      <c r="AY33" s="54">
        <f>Kamper!AU188</f>
        <v>409</v>
      </c>
      <c r="AZ33" s="55">
        <f t="shared" ref="AZ33:AZ39" si="146">IFERROR(AY33/AX33,"NA")</f>
        <v>136.33333333333334</v>
      </c>
      <c r="BA33" s="55">
        <f>COUNTIF(Kamper!Z206:AB206,"&gt;0")</f>
        <v>0</v>
      </c>
      <c r="BB33" s="54">
        <f>Kamper!AC206</f>
        <v>0</v>
      </c>
      <c r="BC33" s="56" t="str">
        <f t="shared" ref="BC33:BC39" si="147">IFERROR(BB33/BA33,"NA")</f>
        <v>NA</v>
      </c>
      <c r="BD33" s="274">
        <f t="shared" ref="BD33:BD39" si="148">COUNTIF(AR33,"&gt;0")+COUNTIF(AU33,"&gt;0")+COUNTIF(AX33,"&gt;0")+COUNTIF(BA33,"&gt;0")</f>
        <v>1</v>
      </c>
      <c r="BE33" s="95">
        <f t="shared" ref="BE33:BE39" si="149">AN33+AR33+AU33+AX33+BA33</f>
        <v>27</v>
      </c>
      <c r="BF33" s="95">
        <f t="shared" ref="BF33:BF39" si="150">AO33+AS33+AV33+AY33+BB33</f>
        <v>3624</v>
      </c>
      <c r="BG33" s="240"/>
      <c r="BH33" s="108">
        <f t="shared" ref="BH33:BH39" si="151">IFERROR(BF33/BE33,"NA")</f>
        <v>134.22222222222223</v>
      </c>
      <c r="BI33" s="152">
        <f>COUNTIF(Kamper!N224:P224,"&gt;0")</f>
        <v>3</v>
      </c>
      <c r="BJ33" s="54">
        <f>Kamper!Q224</f>
        <v>390</v>
      </c>
      <c r="BK33" s="55">
        <f t="shared" ref="BK33:BK39" si="152">IFERROR(BJ33/BI33,"NA")</f>
        <v>130</v>
      </c>
      <c r="BL33" s="55">
        <f>COUNTIF(Kamper!B242:D242,"&gt;0")</f>
        <v>3</v>
      </c>
      <c r="BM33" s="54">
        <f>Kamper!E242</f>
        <v>466</v>
      </c>
      <c r="BN33" s="55">
        <f t="shared" ref="BN33:BN39" si="153">IFERROR(BM33/BL33,"NA")</f>
        <v>155.33333333333334</v>
      </c>
      <c r="BO33" s="55">
        <f>COUNTIF(Kamper!AX260:AZ260,"&gt;0")</f>
        <v>3</v>
      </c>
      <c r="BP33" s="54">
        <f>Kamper!BA260</f>
        <v>506</v>
      </c>
      <c r="BQ33" s="55">
        <f t="shared" ref="BQ33:BQ39" si="154">IFERROR(BP33/BO33,"NA")</f>
        <v>168.66666666666666</v>
      </c>
      <c r="BR33" s="55">
        <f>COUNTIF(Kamper!BD278:BF278,"&gt;0")</f>
        <v>3</v>
      </c>
      <c r="BS33" s="304">
        <f>Kamper!BG278</f>
        <v>366</v>
      </c>
      <c r="BT33" s="300">
        <f t="shared" ref="BT33:BT39" si="155">IFERROR(BS33/BR33,"NA")</f>
        <v>122</v>
      </c>
      <c r="BU33" s="271">
        <f t="shared" ref="BU33:BU39" si="156">COUNTIF(BI33,"&gt;0")+COUNTIF(BL33,"&gt;0")+COUNTIF(BO33,"&gt;0")+COUNTIF(BR33,"&gt;0")</f>
        <v>4</v>
      </c>
      <c r="BV33" s="95">
        <f t="shared" ref="BV33:BV39" si="157">BE33+BI33+BL33+BO33+BR33</f>
        <v>39</v>
      </c>
      <c r="BW33" s="95">
        <f t="shared" ref="BW33:BW39" si="158">BF33+BJ33+BM33+BP33+BS33</f>
        <v>5352</v>
      </c>
      <c r="BX33" s="240"/>
      <c r="BY33" s="97">
        <f t="shared" ref="BY33:BY39" si="159">IFERROR(BW33/BV33,"NA")</f>
        <v>137.23076923076923</v>
      </c>
      <c r="BZ33" s="53">
        <f>COUNTIF(Kamper!BD296:BF296,"&gt;0")</f>
        <v>3</v>
      </c>
      <c r="CA33" s="54">
        <f>Kamper!BG296</f>
        <v>440</v>
      </c>
      <c r="CB33" s="55">
        <f t="shared" ref="CB33:CB39" si="160">IFERROR(CA33/BZ33,"NA")</f>
        <v>146.66666666666666</v>
      </c>
      <c r="CC33" s="55">
        <f>COUNTIF(Kamper!BD314:BF314,"&gt;0")</f>
        <v>3</v>
      </c>
      <c r="CD33" s="54">
        <f>Kamper!BG314</f>
        <v>470</v>
      </c>
      <c r="CE33" s="56">
        <f t="shared" ref="CE33:CE39" si="161">IFERROR(CD33/CC33,"NA")</f>
        <v>156.66666666666666</v>
      </c>
      <c r="CF33" s="274">
        <f t="shared" ref="CF33:CF39" si="162">COUNTIF(BZ33,"&gt;0")+COUNTIF(CC33,"&gt;0")</f>
        <v>2</v>
      </c>
      <c r="CG33" s="234">
        <f t="shared" ref="CG33:CG39" si="163">BV33+BZ33+CC33</f>
        <v>45</v>
      </c>
      <c r="CH33" s="96">
        <f t="shared" ref="CH33:CH39" si="164">BW33+CA33+CD33</f>
        <v>6262</v>
      </c>
      <c r="CI33" s="278"/>
      <c r="CJ33" s="97">
        <f t="shared" ref="CJ33:CJ39" si="165">IFERROR(CH33/CG33,"NA")</f>
        <v>139.15555555555557</v>
      </c>
    </row>
    <row r="34" spans="1:88" ht="17" thickBot="1">
      <c r="A34" s="183" t="s">
        <v>38</v>
      </c>
      <c r="B34" s="183"/>
      <c r="C34" s="48"/>
      <c r="D34" s="48"/>
      <c r="E34" s="48"/>
      <c r="F34" s="145">
        <f t="shared" ref="F34:F39" si="166">CG34</f>
        <v>12</v>
      </c>
      <c r="G34" s="75">
        <f t="shared" si="126"/>
        <v>1461</v>
      </c>
      <c r="H34" s="140">
        <f t="shared" si="127"/>
        <v>121.75</v>
      </c>
      <c r="I34" s="332">
        <f t="shared" si="128"/>
        <v>411</v>
      </c>
      <c r="J34" s="139">
        <f>COUNTIF(Kamper!T9:V9,"&gt;0")</f>
        <v>0</v>
      </c>
      <c r="K34" s="86">
        <f>Kamper!W9</f>
        <v>0</v>
      </c>
      <c r="L34" s="125" t="str">
        <f t="shared" si="129"/>
        <v>NA</v>
      </c>
      <c r="M34" s="86">
        <f>COUNTIF(Kamper!AL27:AN27,"&gt;0")</f>
        <v>3</v>
      </c>
      <c r="N34" s="86">
        <f>Kamper!AO27</f>
        <v>380</v>
      </c>
      <c r="O34" s="125">
        <f t="shared" si="130"/>
        <v>126.66666666666667</v>
      </c>
      <c r="P34" s="86">
        <f>COUNTIF(Kamper!AF45:AH45,"&gt;0")</f>
        <v>0</v>
      </c>
      <c r="Q34" s="86">
        <f>Kamper!AI45</f>
        <v>0</v>
      </c>
      <c r="R34" s="125" t="str">
        <f t="shared" si="131"/>
        <v>NA</v>
      </c>
      <c r="S34" s="86">
        <f>COUNTIF(Kamper!T63:V63,"&gt;0")</f>
        <v>0</v>
      </c>
      <c r="T34" s="86">
        <f>Kamper!W63</f>
        <v>0</v>
      </c>
      <c r="U34" s="126" t="str">
        <f t="shared" si="132"/>
        <v>NA</v>
      </c>
      <c r="V34" s="271">
        <f t="shared" si="133"/>
        <v>1</v>
      </c>
      <c r="W34" s="95">
        <f t="shared" si="134"/>
        <v>3</v>
      </c>
      <c r="X34" s="95">
        <f t="shared" si="125"/>
        <v>380</v>
      </c>
      <c r="Y34" s="241"/>
      <c r="Z34" s="97">
        <f t="shared" si="135"/>
        <v>126.66666666666667</v>
      </c>
      <c r="AA34" s="287">
        <f>COUNTIF(Kamper!H81:J81,"&gt;0")</f>
        <v>3</v>
      </c>
      <c r="AB34" s="86">
        <f>Kamper!K81</f>
        <v>344</v>
      </c>
      <c r="AC34" s="52">
        <f t="shared" si="136"/>
        <v>114.66666666666667</v>
      </c>
      <c r="AD34" s="85">
        <f>COUNTIF(Kamper!BD99:BF99,"&gt;0")</f>
        <v>0</v>
      </c>
      <c r="AE34" s="86">
        <f>Kamper!BG99</f>
        <v>0</v>
      </c>
      <c r="AF34" s="52" t="str">
        <f t="shared" si="137"/>
        <v>NA</v>
      </c>
      <c r="AG34" s="85">
        <f>COUNTIF(Kamper!AX117:AZ117,"&gt;0")</f>
        <v>0</v>
      </c>
      <c r="AH34" s="86">
        <f>Kamper!BA117</f>
        <v>0</v>
      </c>
      <c r="AI34" s="52" t="str">
        <f t="shared" si="138"/>
        <v>NA</v>
      </c>
      <c r="AJ34" s="85">
        <f>COUNTIF(Kamper!AX135:AZ135,"&gt;0")</f>
        <v>0</v>
      </c>
      <c r="AK34" s="297">
        <f>Kamper!BA135</f>
        <v>0</v>
      </c>
      <c r="AL34" s="301" t="str">
        <f t="shared" si="139"/>
        <v>NA</v>
      </c>
      <c r="AM34" s="271">
        <f t="shared" si="140"/>
        <v>1</v>
      </c>
      <c r="AN34" s="95">
        <f t="shared" si="141"/>
        <v>6</v>
      </c>
      <c r="AO34" s="234">
        <f t="shared" si="142"/>
        <v>724</v>
      </c>
      <c r="AP34" s="282"/>
      <c r="AQ34" s="97">
        <f t="shared" si="143"/>
        <v>120.66666666666667</v>
      </c>
      <c r="AR34" s="287">
        <f>COUNTIF(Kamper!AX153:AZ153,"&gt;0")</f>
        <v>0</v>
      </c>
      <c r="AS34" s="86">
        <f>Kamper!BA153</f>
        <v>0</v>
      </c>
      <c r="AT34" s="52" t="str">
        <f t="shared" si="144"/>
        <v>NA</v>
      </c>
      <c r="AU34" s="85">
        <f>COUNTIF(Kamper!B171:D171,"&gt;0")</f>
        <v>0</v>
      </c>
      <c r="AV34" s="86">
        <f>Kamper!E171</f>
        <v>0</v>
      </c>
      <c r="AW34" s="52" t="str">
        <f t="shared" si="145"/>
        <v>NA</v>
      </c>
      <c r="AX34" s="85">
        <f>COUNTIF(Kamper!AR189:AT189,"&gt;0")</f>
        <v>3</v>
      </c>
      <c r="AY34" s="86">
        <f>Kamper!AU189</f>
        <v>411</v>
      </c>
      <c r="AZ34" s="52">
        <f t="shared" si="146"/>
        <v>137</v>
      </c>
      <c r="BA34" s="85">
        <f>COUNTIF(Kamper!Z207:AB207,"&gt;0")</f>
        <v>0</v>
      </c>
      <c r="BB34" s="86">
        <f>Kamper!AC207</f>
        <v>0</v>
      </c>
      <c r="BC34" s="58" t="str">
        <f t="shared" si="147"/>
        <v>NA</v>
      </c>
      <c r="BD34" s="274">
        <f t="shared" si="148"/>
        <v>1</v>
      </c>
      <c r="BE34" s="95">
        <f t="shared" si="149"/>
        <v>9</v>
      </c>
      <c r="BF34" s="95">
        <f t="shared" si="150"/>
        <v>1135</v>
      </c>
      <c r="BG34" s="241"/>
      <c r="BH34" s="108">
        <f t="shared" si="151"/>
        <v>126.11111111111111</v>
      </c>
      <c r="BI34" s="153">
        <f>COUNTIF(Kamper!N225:P225,"&gt;0")</f>
        <v>3</v>
      </c>
      <c r="BJ34" s="26">
        <f>Kamper!Q225</f>
        <v>326</v>
      </c>
      <c r="BK34" s="52">
        <f t="shared" si="152"/>
        <v>108.66666666666667</v>
      </c>
      <c r="BL34" s="52">
        <f>COUNTIF(Kamper!B243:D243,"&gt;0")</f>
        <v>0</v>
      </c>
      <c r="BM34" s="26">
        <f>Kamper!E243</f>
        <v>0</v>
      </c>
      <c r="BN34" s="52" t="str">
        <f t="shared" si="153"/>
        <v>NA</v>
      </c>
      <c r="BO34" s="52">
        <f>COUNTIF(Kamper!AX261:AZ261,"&gt;0")</f>
        <v>0</v>
      </c>
      <c r="BP34" s="26">
        <f>Kamper!BA261</f>
        <v>0</v>
      </c>
      <c r="BQ34" s="52" t="str">
        <f t="shared" si="154"/>
        <v>NA</v>
      </c>
      <c r="BR34" s="52">
        <f>COUNTIF(Kamper!BD279:BF279,"&gt;0")</f>
        <v>0</v>
      </c>
      <c r="BS34" s="305">
        <f>Kamper!BG279</f>
        <v>0</v>
      </c>
      <c r="BT34" s="301" t="str">
        <f t="shared" si="155"/>
        <v>NA</v>
      </c>
      <c r="BU34" s="271">
        <f t="shared" si="156"/>
        <v>1</v>
      </c>
      <c r="BV34" s="95">
        <f t="shared" si="157"/>
        <v>12</v>
      </c>
      <c r="BW34" s="95">
        <f t="shared" si="158"/>
        <v>1461</v>
      </c>
      <c r="BX34" s="241"/>
      <c r="BY34" s="97">
        <f t="shared" si="159"/>
        <v>121.75</v>
      </c>
      <c r="BZ34" s="307">
        <f>COUNTIF(Kamper!BD297:BF297,"&gt;0")</f>
        <v>0</v>
      </c>
      <c r="CA34" s="86">
        <f>Kamper!BG297</f>
        <v>0</v>
      </c>
      <c r="CB34" s="52" t="str">
        <f t="shared" si="160"/>
        <v>NA</v>
      </c>
      <c r="CC34" s="85">
        <f>COUNTIF(Kamper!BD315:BF315,"&gt;0")</f>
        <v>0</v>
      </c>
      <c r="CD34" s="86">
        <f>Kamper!BG315</f>
        <v>0</v>
      </c>
      <c r="CE34" s="58" t="str">
        <f t="shared" si="161"/>
        <v>NA</v>
      </c>
      <c r="CF34" s="274">
        <f t="shared" si="162"/>
        <v>0</v>
      </c>
      <c r="CG34" s="234">
        <f t="shared" si="163"/>
        <v>12</v>
      </c>
      <c r="CH34" s="96">
        <f t="shared" si="164"/>
        <v>1461</v>
      </c>
      <c r="CI34" s="239"/>
      <c r="CJ34" s="97">
        <f t="shared" si="165"/>
        <v>121.75</v>
      </c>
    </row>
    <row r="35" spans="1:88" ht="17" thickBot="1">
      <c r="A35" s="183" t="s">
        <v>39</v>
      </c>
      <c r="B35" s="183"/>
      <c r="C35" s="48"/>
      <c r="D35" s="48"/>
      <c r="E35" s="48"/>
      <c r="F35" s="145">
        <f t="shared" si="166"/>
        <v>45</v>
      </c>
      <c r="G35" s="75">
        <f t="shared" si="126"/>
        <v>6783</v>
      </c>
      <c r="H35" s="140">
        <f t="shared" si="127"/>
        <v>150.73333333333332</v>
      </c>
      <c r="I35" s="332">
        <f t="shared" si="128"/>
        <v>564</v>
      </c>
      <c r="J35" s="139">
        <f>COUNTIF(Kamper!T10:V10,"&gt;0")</f>
        <v>3</v>
      </c>
      <c r="K35" s="86">
        <f>Kamper!W10</f>
        <v>457</v>
      </c>
      <c r="L35" s="125">
        <f t="shared" si="129"/>
        <v>152.33333333333334</v>
      </c>
      <c r="M35" s="86">
        <f>COUNTIF(Kamper!AL28:AN28,"&gt;0")</f>
        <v>3</v>
      </c>
      <c r="N35" s="86">
        <f>Kamper!AO28</f>
        <v>456</v>
      </c>
      <c r="O35" s="125">
        <f t="shared" si="130"/>
        <v>152</v>
      </c>
      <c r="P35" s="86">
        <f>COUNTIF(Kamper!AF46:AH46,"&gt;0")</f>
        <v>3</v>
      </c>
      <c r="Q35" s="86">
        <f>Kamper!AI46</f>
        <v>444</v>
      </c>
      <c r="R35" s="125">
        <f t="shared" si="131"/>
        <v>148</v>
      </c>
      <c r="S35" s="86">
        <f>COUNTIF(Kamper!T64:V64,"&gt;0")</f>
        <v>3</v>
      </c>
      <c r="T35" s="86">
        <f>Kamper!W64</f>
        <v>437</v>
      </c>
      <c r="U35" s="126">
        <f t="shared" si="132"/>
        <v>145.66666666666666</v>
      </c>
      <c r="V35" s="271">
        <f t="shared" si="133"/>
        <v>4</v>
      </c>
      <c r="W35" s="95">
        <f t="shared" si="134"/>
        <v>12</v>
      </c>
      <c r="X35" s="95">
        <f t="shared" si="125"/>
        <v>1794</v>
      </c>
      <c r="Y35" s="241"/>
      <c r="Z35" s="97">
        <f t="shared" si="135"/>
        <v>149.5</v>
      </c>
      <c r="AA35" s="287">
        <f>COUNTIF(Kamper!H82:J82,"&gt;0")</f>
        <v>3</v>
      </c>
      <c r="AB35" s="86">
        <f>Kamper!K82</f>
        <v>434</v>
      </c>
      <c r="AC35" s="52">
        <f t="shared" si="136"/>
        <v>144.66666666666666</v>
      </c>
      <c r="AD35" s="85">
        <f>COUNTIF(Kamper!BD100:BF100,"&gt;0")</f>
        <v>3</v>
      </c>
      <c r="AE35" s="86">
        <f>Kamper!BG100</f>
        <v>435</v>
      </c>
      <c r="AF35" s="52">
        <f t="shared" si="137"/>
        <v>145</v>
      </c>
      <c r="AG35" s="85">
        <f>COUNTIF(Kamper!AX118:AZ118,"&gt;0")</f>
        <v>3</v>
      </c>
      <c r="AH35" s="86">
        <f>Kamper!BA118</f>
        <v>439</v>
      </c>
      <c r="AI35" s="52">
        <f t="shared" si="138"/>
        <v>146.33333333333334</v>
      </c>
      <c r="AJ35" s="85">
        <f>COUNTIF(Kamper!AX136:AZ136,"&gt;0")</f>
        <v>3</v>
      </c>
      <c r="AK35" s="297">
        <f>Kamper!BA136</f>
        <v>432</v>
      </c>
      <c r="AL35" s="301">
        <f t="shared" si="139"/>
        <v>144</v>
      </c>
      <c r="AM35" s="271">
        <f t="shared" si="140"/>
        <v>4</v>
      </c>
      <c r="AN35" s="95">
        <f t="shared" si="141"/>
        <v>24</v>
      </c>
      <c r="AO35" s="234">
        <f t="shared" si="142"/>
        <v>3534</v>
      </c>
      <c r="AP35" s="282"/>
      <c r="AQ35" s="97">
        <f t="shared" si="143"/>
        <v>147.25</v>
      </c>
      <c r="AR35" s="287">
        <f>COUNTIF(Kamper!AX154:AZ154,"&gt;0")</f>
        <v>3</v>
      </c>
      <c r="AS35" s="86">
        <f>Kamper!BA154</f>
        <v>564</v>
      </c>
      <c r="AT35" s="52">
        <f t="shared" si="144"/>
        <v>188</v>
      </c>
      <c r="AU35" s="85">
        <f>COUNTIF(Kamper!B172:D172,"&gt;0")</f>
        <v>3</v>
      </c>
      <c r="AV35" s="86">
        <f>Kamper!E172</f>
        <v>457</v>
      </c>
      <c r="AW35" s="52">
        <f t="shared" si="145"/>
        <v>152.33333333333334</v>
      </c>
      <c r="AX35" s="85">
        <f>COUNTIF(Kamper!AR190:AT190,"&gt;0")</f>
        <v>0</v>
      </c>
      <c r="AY35" s="86">
        <f>Kamper!AU190</f>
        <v>0</v>
      </c>
      <c r="AZ35" s="52" t="str">
        <f t="shared" si="146"/>
        <v>NA</v>
      </c>
      <c r="BA35" s="85">
        <f>COUNTIF(Kamper!Z208:AB208,"&gt;0")</f>
        <v>0</v>
      </c>
      <c r="BB35" s="86">
        <f>Kamper!AC208</f>
        <v>0</v>
      </c>
      <c r="BC35" s="58" t="str">
        <f t="shared" si="147"/>
        <v>NA</v>
      </c>
      <c r="BD35" s="274">
        <f t="shared" si="148"/>
        <v>2</v>
      </c>
      <c r="BE35" s="95">
        <f t="shared" si="149"/>
        <v>30</v>
      </c>
      <c r="BF35" s="95">
        <f t="shared" si="150"/>
        <v>4555</v>
      </c>
      <c r="BG35" s="241"/>
      <c r="BH35" s="108">
        <f t="shared" si="151"/>
        <v>151.83333333333334</v>
      </c>
      <c r="BI35" s="153">
        <f>COUNTIF(Kamper!N226:P226,"&gt;0")</f>
        <v>0</v>
      </c>
      <c r="BJ35" s="26">
        <f>Kamper!Q226</f>
        <v>0</v>
      </c>
      <c r="BK35" s="52" t="str">
        <f t="shared" si="152"/>
        <v>NA</v>
      </c>
      <c r="BL35" s="52">
        <f>COUNTIF(Kamper!B244:D244,"&gt;0")</f>
        <v>3</v>
      </c>
      <c r="BM35" s="26">
        <f>Kamper!E244</f>
        <v>414</v>
      </c>
      <c r="BN35" s="52">
        <f t="shared" si="153"/>
        <v>138</v>
      </c>
      <c r="BO35" s="52">
        <f>COUNTIF(Kamper!AX262:AZ262,"&gt;0")</f>
        <v>3</v>
      </c>
      <c r="BP35" s="26">
        <f>Kamper!BA262</f>
        <v>422</v>
      </c>
      <c r="BQ35" s="52">
        <f t="shared" si="154"/>
        <v>140.66666666666666</v>
      </c>
      <c r="BR35" s="52">
        <f>COUNTIF(Kamper!BD280:BF280,"&gt;0")</f>
        <v>3</v>
      </c>
      <c r="BS35" s="305">
        <f>Kamper!BG280</f>
        <v>416</v>
      </c>
      <c r="BT35" s="301">
        <f t="shared" si="155"/>
        <v>138.66666666666666</v>
      </c>
      <c r="BU35" s="271">
        <f t="shared" si="156"/>
        <v>3</v>
      </c>
      <c r="BV35" s="95">
        <f t="shared" si="157"/>
        <v>39</v>
      </c>
      <c r="BW35" s="95">
        <f t="shared" si="158"/>
        <v>5807</v>
      </c>
      <c r="BX35" s="241"/>
      <c r="BY35" s="97">
        <f t="shared" si="159"/>
        <v>148.89743589743588</v>
      </c>
      <c r="BZ35" s="307">
        <f>COUNTIF(Kamper!BD298:BF298,"&gt;0")</f>
        <v>3</v>
      </c>
      <c r="CA35" s="86">
        <f>Kamper!BG298</f>
        <v>499</v>
      </c>
      <c r="CB35" s="52">
        <f t="shared" si="160"/>
        <v>166.33333333333334</v>
      </c>
      <c r="CC35" s="85">
        <f>COUNTIF(Kamper!BD316:BF316,"&gt;0")</f>
        <v>3</v>
      </c>
      <c r="CD35" s="86">
        <f>Kamper!BG316</f>
        <v>477</v>
      </c>
      <c r="CE35" s="58">
        <f t="shared" si="161"/>
        <v>159</v>
      </c>
      <c r="CF35" s="274">
        <f t="shared" si="162"/>
        <v>2</v>
      </c>
      <c r="CG35" s="234">
        <f t="shared" si="163"/>
        <v>45</v>
      </c>
      <c r="CH35" s="96">
        <f t="shared" si="164"/>
        <v>6783</v>
      </c>
      <c r="CI35" s="239"/>
      <c r="CJ35" s="97">
        <f t="shared" si="165"/>
        <v>150.73333333333332</v>
      </c>
    </row>
    <row r="36" spans="1:88" ht="17" thickBot="1">
      <c r="A36" s="183" t="s">
        <v>292</v>
      </c>
      <c r="B36" s="183"/>
      <c r="C36" s="48"/>
      <c r="D36" s="48"/>
      <c r="E36" s="48"/>
      <c r="F36" s="145">
        <f t="shared" si="166"/>
        <v>30</v>
      </c>
      <c r="G36" s="75">
        <f t="shared" si="126"/>
        <v>3896</v>
      </c>
      <c r="H36" s="140">
        <f t="shared" si="127"/>
        <v>129.86666666666667</v>
      </c>
      <c r="I36" s="332">
        <f t="shared" si="128"/>
        <v>453</v>
      </c>
      <c r="J36" s="139">
        <f>COUNTIF(Kamper!T11:V11,"&gt;0")</f>
        <v>3</v>
      </c>
      <c r="K36" s="86">
        <f>Kamper!W11</f>
        <v>331</v>
      </c>
      <c r="L36" s="125">
        <f t="shared" si="129"/>
        <v>110.33333333333333</v>
      </c>
      <c r="M36" s="86">
        <f>COUNTIF(Kamper!AL29:AN29,"&gt;0")</f>
        <v>0</v>
      </c>
      <c r="N36" s="86">
        <f>Kamper!AO29</f>
        <v>0</v>
      </c>
      <c r="O36" s="125" t="str">
        <f t="shared" si="130"/>
        <v>NA</v>
      </c>
      <c r="P36" s="86">
        <f>COUNTIF(Kamper!AF47:AH47,"&gt;0")</f>
        <v>0</v>
      </c>
      <c r="Q36" s="86">
        <f>Kamper!AI47</f>
        <v>0</v>
      </c>
      <c r="R36" s="125" t="str">
        <f t="shared" si="131"/>
        <v>NA</v>
      </c>
      <c r="S36" s="86">
        <f>COUNTIF(Kamper!T65:V65,"&gt;0")</f>
        <v>3</v>
      </c>
      <c r="T36" s="86">
        <f>Kamper!W65</f>
        <v>361</v>
      </c>
      <c r="U36" s="126">
        <f t="shared" si="132"/>
        <v>120.33333333333333</v>
      </c>
      <c r="V36" s="271">
        <f t="shared" si="133"/>
        <v>2</v>
      </c>
      <c r="W36" s="95">
        <f t="shared" si="134"/>
        <v>6</v>
      </c>
      <c r="X36" s="95">
        <f t="shared" si="125"/>
        <v>692</v>
      </c>
      <c r="Y36" s="241"/>
      <c r="Z36" s="97">
        <f t="shared" si="135"/>
        <v>115.33333333333333</v>
      </c>
      <c r="AA36" s="287">
        <f>COUNTIF(Kamper!H83:J83,"&gt;0")</f>
        <v>0</v>
      </c>
      <c r="AB36" s="86">
        <f>Kamper!K83</f>
        <v>0</v>
      </c>
      <c r="AC36" s="52" t="str">
        <f t="shared" si="136"/>
        <v>NA</v>
      </c>
      <c r="AD36" s="85">
        <f>COUNTIF(Kamper!BD101:BF101,"&gt;0")</f>
        <v>0</v>
      </c>
      <c r="AE36" s="86">
        <f>Kamper!BG101</f>
        <v>0</v>
      </c>
      <c r="AF36" s="52" t="str">
        <f t="shared" si="137"/>
        <v>NA</v>
      </c>
      <c r="AG36" s="85">
        <f>COUNTIF(Kamper!AX119:AZ119,"&gt;0")</f>
        <v>0</v>
      </c>
      <c r="AH36" s="86">
        <f>Kamper!BA119</f>
        <v>0</v>
      </c>
      <c r="AI36" s="52" t="str">
        <f t="shared" si="138"/>
        <v>NA</v>
      </c>
      <c r="AJ36" s="85">
        <f>COUNTIF(Kamper!AX137:AZ137,"&gt;0")</f>
        <v>3</v>
      </c>
      <c r="AK36" s="297">
        <f>Kamper!BA137</f>
        <v>438</v>
      </c>
      <c r="AL36" s="301">
        <f t="shared" si="139"/>
        <v>146</v>
      </c>
      <c r="AM36" s="271">
        <f t="shared" si="140"/>
        <v>1</v>
      </c>
      <c r="AN36" s="95">
        <f t="shared" si="141"/>
        <v>9</v>
      </c>
      <c r="AO36" s="234">
        <f t="shared" si="142"/>
        <v>1130</v>
      </c>
      <c r="AP36" s="282"/>
      <c r="AQ36" s="97">
        <f t="shared" si="143"/>
        <v>125.55555555555556</v>
      </c>
      <c r="AR36" s="287">
        <f>COUNTIF(Kamper!AX155:AZ155,"&gt;0")</f>
        <v>3</v>
      </c>
      <c r="AS36" s="86">
        <f>Kamper!BA155</f>
        <v>453</v>
      </c>
      <c r="AT36" s="52">
        <f t="shared" si="144"/>
        <v>151</v>
      </c>
      <c r="AU36" s="85">
        <f>COUNTIF(Kamper!B173:D173,"&gt;0")</f>
        <v>3</v>
      </c>
      <c r="AV36" s="86">
        <f>Kamper!E173</f>
        <v>430</v>
      </c>
      <c r="AW36" s="52">
        <f t="shared" si="145"/>
        <v>143.33333333333334</v>
      </c>
      <c r="AX36" s="85">
        <f>COUNTIF(Kamper!AR191:AT191,"&gt;0")</f>
        <v>3</v>
      </c>
      <c r="AY36" s="86">
        <f>Kamper!AU191</f>
        <v>388</v>
      </c>
      <c r="AZ36" s="52">
        <f t="shared" si="146"/>
        <v>129.33333333333334</v>
      </c>
      <c r="BA36" s="85">
        <f>COUNTIF(Kamper!Z209:AB209,"&gt;0")</f>
        <v>0</v>
      </c>
      <c r="BB36" s="86">
        <f>Kamper!AC209</f>
        <v>0</v>
      </c>
      <c r="BC36" s="58" t="str">
        <f t="shared" si="147"/>
        <v>NA</v>
      </c>
      <c r="BD36" s="274">
        <f t="shared" si="148"/>
        <v>3</v>
      </c>
      <c r="BE36" s="95">
        <f t="shared" si="149"/>
        <v>18</v>
      </c>
      <c r="BF36" s="95">
        <f t="shared" si="150"/>
        <v>2401</v>
      </c>
      <c r="BG36" s="241"/>
      <c r="BH36" s="108">
        <f t="shared" si="151"/>
        <v>133.38888888888889</v>
      </c>
      <c r="BI36" s="153">
        <f>COUNTIF(Kamper!N227:P227,"&gt;0")</f>
        <v>3</v>
      </c>
      <c r="BJ36" s="26">
        <f>Kamper!Q227</f>
        <v>364</v>
      </c>
      <c r="BK36" s="52">
        <f t="shared" si="152"/>
        <v>121.33333333333333</v>
      </c>
      <c r="BL36" s="52">
        <f>COUNTIF(Kamper!B245:D245,"&gt;0")</f>
        <v>0</v>
      </c>
      <c r="BM36" s="26">
        <f>Kamper!E245</f>
        <v>0</v>
      </c>
      <c r="BN36" s="52" t="str">
        <f t="shared" si="153"/>
        <v>NA</v>
      </c>
      <c r="BO36" s="52">
        <f>COUNTIF(Kamper!AX263:AZ263,"&gt;0")</f>
        <v>3</v>
      </c>
      <c r="BP36" s="26">
        <f>Kamper!BA263</f>
        <v>385</v>
      </c>
      <c r="BQ36" s="52">
        <f t="shared" si="154"/>
        <v>128.33333333333334</v>
      </c>
      <c r="BR36" s="52">
        <f>COUNTIF(Kamper!BD281:BF281,"&gt;0")</f>
        <v>3</v>
      </c>
      <c r="BS36" s="305">
        <f>Kamper!BG281</f>
        <v>333</v>
      </c>
      <c r="BT36" s="301">
        <f t="shared" si="155"/>
        <v>111</v>
      </c>
      <c r="BU36" s="271">
        <f t="shared" si="156"/>
        <v>3</v>
      </c>
      <c r="BV36" s="95">
        <f t="shared" si="157"/>
        <v>27</v>
      </c>
      <c r="BW36" s="95">
        <f t="shared" si="158"/>
        <v>3483</v>
      </c>
      <c r="BX36" s="241"/>
      <c r="BY36" s="97">
        <f t="shared" si="159"/>
        <v>129</v>
      </c>
      <c r="BZ36" s="307">
        <f>COUNTIF(Kamper!BD299:BF299,"&gt;0")</f>
        <v>3</v>
      </c>
      <c r="CA36" s="86">
        <f>Kamper!BG299</f>
        <v>413</v>
      </c>
      <c r="CB36" s="52">
        <f t="shared" si="160"/>
        <v>137.66666666666666</v>
      </c>
      <c r="CC36" s="85">
        <f>COUNTIF(Kamper!BD317:BF317,"&gt;0")</f>
        <v>0</v>
      </c>
      <c r="CD36" s="86">
        <f>Kamper!BG317</f>
        <v>0</v>
      </c>
      <c r="CE36" s="58" t="str">
        <f t="shared" si="161"/>
        <v>NA</v>
      </c>
      <c r="CF36" s="274">
        <f t="shared" si="162"/>
        <v>1</v>
      </c>
      <c r="CG36" s="234">
        <f t="shared" si="163"/>
        <v>30</v>
      </c>
      <c r="CH36" s="96">
        <f t="shared" si="164"/>
        <v>3896</v>
      </c>
      <c r="CI36" s="239"/>
      <c r="CJ36" s="97">
        <f t="shared" si="165"/>
        <v>129.86666666666667</v>
      </c>
    </row>
    <row r="37" spans="1:88" ht="17" thickBot="1">
      <c r="A37" s="8" t="s">
        <v>295</v>
      </c>
      <c r="B37" s="8"/>
      <c r="C37" s="9"/>
      <c r="D37" s="9"/>
      <c r="E37" s="9"/>
      <c r="F37" s="145">
        <f t="shared" si="166"/>
        <v>3</v>
      </c>
      <c r="G37" s="75">
        <f t="shared" si="126"/>
        <v>412</v>
      </c>
      <c r="H37" s="140">
        <f t="shared" si="127"/>
        <v>137.33333333333334</v>
      </c>
      <c r="I37" s="332">
        <f t="shared" si="128"/>
        <v>412</v>
      </c>
      <c r="J37" s="139">
        <f>COUNTIF(Kamper!T12:V12,"&gt;0")</f>
        <v>0</v>
      </c>
      <c r="K37" s="86">
        <f>Kamper!W12</f>
        <v>0</v>
      </c>
      <c r="L37" s="125" t="str">
        <f t="shared" si="129"/>
        <v>NA</v>
      </c>
      <c r="M37" s="86">
        <f>COUNTIF(Kamper!AL30:AN30,"&gt;0")</f>
        <v>0</v>
      </c>
      <c r="N37" s="86">
        <f>Kamper!AO30</f>
        <v>0</v>
      </c>
      <c r="O37" s="125" t="str">
        <f t="shared" si="130"/>
        <v>NA</v>
      </c>
      <c r="P37" s="86">
        <f>COUNTIF(Kamper!AF48:AH48,"&gt;0")</f>
        <v>3</v>
      </c>
      <c r="Q37" s="86">
        <f>Kamper!AI48</f>
        <v>412</v>
      </c>
      <c r="R37" s="125">
        <f t="shared" si="131"/>
        <v>137.33333333333334</v>
      </c>
      <c r="S37" s="86">
        <f>COUNTIF(Kamper!T66:V66,"&gt;0")</f>
        <v>0</v>
      </c>
      <c r="T37" s="86">
        <f>Kamper!W66</f>
        <v>0</v>
      </c>
      <c r="U37" s="126" t="str">
        <f t="shared" si="132"/>
        <v>NA</v>
      </c>
      <c r="V37" s="271">
        <f t="shared" si="133"/>
        <v>1</v>
      </c>
      <c r="W37" s="95">
        <f t="shared" si="134"/>
        <v>3</v>
      </c>
      <c r="X37" s="95">
        <f t="shared" si="125"/>
        <v>412</v>
      </c>
      <c r="Y37" s="241"/>
      <c r="Z37" s="97">
        <f t="shared" si="135"/>
        <v>137.33333333333334</v>
      </c>
      <c r="AA37" s="287">
        <f>COUNTIF(Kamper!H84:J84,"&gt;0")</f>
        <v>0</v>
      </c>
      <c r="AB37" s="86">
        <f>Kamper!K84</f>
        <v>0</v>
      </c>
      <c r="AC37" s="52" t="str">
        <f t="shared" si="136"/>
        <v>NA</v>
      </c>
      <c r="AD37" s="85">
        <f>COUNTIF(Kamper!BD102:BF102,"&gt;0")</f>
        <v>0</v>
      </c>
      <c r="AE37" s="86">
        <f>Kamper!BG102</f>
        <v>0</v>
      </c>
      <c r="AF37" s="52" t="str">
        <f t="shared" si="137"/>
        <v>NA</v>
      </c>
      <c r="AG37" s="85">
        <f>COUNTIF(Kamper!AX120:AZ120,"&gt;0")</f>
        <v>0</v>
      </c>
      <c r="AH37" s="86">
        <f>Kamper!BA120</f>
        <v>0</v>
      </c>
      <c r="AI37" s="52" t="str">
        <f t="shared" si="138"/>
        <v>NA</v>
      </c>
      <c r="AJ37" s="85">
        <f>COUNTIF(Kamper!AX138:AZ138,"&gt;0")</f>
        <v>0</v>
      </c>
      <c r="AK37" s="297">
        <f>Kamper!BA138</f>
        <v>0</v>
      </c>
      <c r="AL37" s="301" t="str">
        <f t="shared" si="139"/>
        <v>NA</v>
      </c>
      <c r="AM37" s="271">
        <f t="shared" si="140"/>
        <v>0</v>
      </c>
      <c r="AN37" s="95">
        <f t="shared" si="141"/>
        <v>3</v>
      </c>
      <c r="AO37" s="234">
        <f t="shared" si="142"/>
        <v>412</v>
      </c>
      <c r="AP37" s="282"/>
      <c r="AQ37" s="97">
        <f t="shared" si="143"/>
        <v>137.33333333333334</v>
      </c>
      <c r="AR37" s="287">
        <f>COUNTIF(Kamper!AX156:AZ156,"&gt;0")</f>
        <v>0</v>
      </c>
      <c r="AS37" s="86">
        <f>Kamper!BA156</f>
        <v>0</v>
      </c>
      <c r="AT37" s="52" t="str">
        <f t="shared" si="144"/>
        <v>NA</v>
      </c>
      <c r="AU37" s="85">
        <f>COUNTIF(Kamper!B174:D174,"&gt;0")</f>
        <v>0</v>
      </c>
      <c r="AV37" s="86">
        <f>Kamper!E174</f>
        <v>0</v>
      </c>
      <c r="AW37" s="52" t="str">
        <f t="shared" si="145"/>
        <v>NA</v>
      </c>
      <c r="AX37" s="85">
        <f>COUNTIF(Kamper!AR192:AT192,"&gt;0")</f>
        <v>0</v>
      </c>
      <c r="AY37" s="86">
        <f>Kamper!AU192</f>
        <v>0</v>
      </c>
      <c r="AZ37" s="52" t="str">
        <f t="shared" si="146"/>
        <v>NA</v>
      </c>
      <c r="BA37" s="85">
        <f>COUNTIF(Kamper!Z210:AB210,"&gt;0")</f>
        <v>0</v>
      </c>
      <c r="BB37" s="86">
        <f>Kamper!AC210</f>
        <v>0</v>
      </c>
      <c r="BC37" s="58" t="str">
        <f t="shared" si="147"/>
        <v>NA</v>
      </c>
      <c r="BD37" s="274">
        <f t="shared" si="148"/>
        <v>0</v>
      </c>
      <c r="BE37" s="95">
        <f t="shared" si="149"/>
        <v>3</v>
      </c>
      <c r="BF37" s="95">
        <f t="shared" si="150"/>
        <v>412</v>
      </c>
      <c r="BG37" s="241"/>
      <c r="BH37" s="108">
        <f t="shared" si="151"/>
        <v>137.33333333333334</v>
      </c>
      <c r="BI37" s="153">
        <f>COUNTIF(Kamper!N228:P228,"&gt;0")</f>
        <v>0</v>
      </c>
      <c r="BJ37" s="26">
        <f>Kamper!Q228</f>
        <v>0</v>
      </c>
      <c r="BK37" s="52" t="str">
        <f t="shared" si="152"/>
        <v>NA</v>
      </c>
      <c r="BL37" s="52">
        <f>COUNTIF(Kamper!B246:D246,"&gt;0")</f>
        <v>0</v>
      </c>
      <c r="BM37" s="26">
        <f>Kamper!E246</f>
        <v>0</v>
      </c>
      <c r="BN37" s="52" t="str">
        <f t="shared" si="153"/>
        <v>NA</v>
      </c>
      <c r="BO37" s="52">
        <f>COUNTIF(Kamper!AX264:AZ264,"&gt;0")</f>
        <v>0</v>
      </c>
      <c r="BP37" s="26">
        <f>Kamper!BA264</f>
        <v>0</v>
      </c>
      <c r="BQ37" s="52" t="str">
        <f t="shared" si="154"/>
        <v>NA</v>
      </c>
      <c r="BR37" s="52">
        <f>COUNTIF(Kamper!BD282:BF282,"&gt;0")</f>
        <v>0</v>
      </c>
      <c r="BS37" s="305">
        <f>Kamper!BG282</f>
        <v>0</v>
      </c>
      <c r="BT37" s="301" t="str">
        <f t="shared" si="155"/>
        <v>NA</v>
      </c>
      <c r="BU37" s="271">
        <f t="shared" si="156"/>
        <v>0</v>
      </c>
      <c r="BV37" s="95">
        <f t="shared" si="157"/>
        <v>3</v>
      </c>
      <c r="BW37" s="95">
        <f t="shared" si="158"/>
        <v>412</v>
      </c>
      <c r="BX37" s="241"/>
      <c r="BY37" s="97">
        <f t="shared" si="159"/>
        <v>137.33333333333334</v>
      </c>
      <c r="BZ37" s="307">
        <f>COUNTIF(Kamper!BD300:BF300,"&gt;0")</f>
        <v>0</v>
      </c>
      <c r="CA37" s="86">
        <f>Kamper!BG300</f>
        <v>0</v>
      </c>
      <c r="CB37" s="52" t="str">
        <f t="shared" si="160"/>
        <v>NA</v>
      </c>
      <c r="CC37" s="85">
        <f>COUNTIF(Kamper!BD318:BF318,"&gt;0")</f>
        <v>0</v>
      </c>
      <c r="CD37" s="86">
        <f>Kamper!BG318</f>
        <v>0</v>
      </c>
      <c r="CE37" s="58" t="str">
        <f t="shared" si="161"/>
        <v>NA</v>
      </c>
      <c r="CF37" s="274">
        <f t="shared" si="162"/>
        <v>0</v>
      </c>
      <c r="CG37" s="234">
        <f t="shared" si="163"/>
        <v>3</v>
      </c>
      <c r="CH37" s="96">
        <f t="shared" si="164"/>
        <v>412</v>
      </c>
      <c r="CI37" s="239"/>
      <c r="CJ37" s="97">
        <f t="shared" si="165"/>
        <v>137.33333333333334</v>
      </c>
    </row>
    <row r="38" spans="1:88" ht="17" thickBot="1">
      <c r="A38" s="8" t="s">
        <v>325</v>
      </c>
      <c r="B38" s="8"/>
      <c r="C38" s="9"/>
      <c r="D38" s="9"/>
      <c r="E38" s="9"/>
      <c r="F38" s="145">
        <f t="shared" si="166"/>
        <v>6</v>
      </c>
      <c r="G38" s="75">
        <f t="shared" si="126"/>
        <v>750</v>
      </c>
      <c r="H38" s="140">
        <f t="shared" si="127"/>
        <v>125</v>
      </c>
      <c r="I38" s="332">
        <f t="shared" si="128"/>
        <v>381</v>
      </c>
      <c r="J38" s="139">
        <f>COUNTIF(Kamper!T13:V13,"&gt;0")</f>
        <v>0</v>
      </c>
      <c r="K38" s="86">
        <f>Kamper!W13</f>
        <v>0</v>
      </c>
      <c r="L38" s="125" t="str">
        <f t="shared" si="129"/>
        <v>NA</v>
      </c>
      <c r="M38" s="86">
        <f>COUNTIF(Kamper!AL31:AN31,"&gt;0")</f>
        <v>0</v>
      </c>
      <c r="N38" s="86">
        <f>Kamper!AO31</f>
        <v>0</v>
      </c>
      <c r="O38" s="125" t="str">
        <f t="shared" si="130"/>
        <v>NA</v>
      </c>
      <c r="P38" s="86">
        <f>COUNTIF(Kamper!AF49:AH49,"&gt;0")</f>
        <v>0</v>
      </c>
      <c r="Q38" s="86">
        <f>Kamper!AI49</f>
        <v>0</v>
      </c>
      <c r="R38" s="125" t="str">
        <f t="shared" si="131"/>
        <v>NA</v>
      </c>
      <c r="S38" s="86">
        <f>COUNTIF(Kamper!T67:V67,"&gt;0")</f>
        <v>0</v>
      </c>
      <c r="T38" s="86">
        <f>Kamper!W67</f>
        <v>0</v>
      </c>
      <c r="U38" s="126" t="str">
        <f t="shared" si="132"/>
        <v>NA</v>
      </c>
      <c r="V38" s="271">
        <f t="shared" si="133"/>
        <v>0</v>
      </c>
      <c r="W38" s="95">
        <f t="shared" si="134"/>
        <v>0</v>
      </c>
      <c r="X38" s="95">
        <f t="shared" si="125"/>
        <v>0</v>
      </c>
      <c r="Y38" s="241"/>
      <c r="Z38" s="97" t="str">
        <f t="shared" si="135"/>
        <v>NA</v>
      </c>
      <c r="AA38" s="287">
        <f>COUNTIF(Kamper!H85:J85,"&gt;0")</f>
        <v>0</v>
      </c>
      <c r="AB38" s="86">
        <f>Kamper!K85</f>
        <v>0</v>
      </c>
      <c r="AC38" s="52" t="str">
        <f t="shared" si="136"/>
        <v>NA</v>
      </c>
      <c r="AD38" s="85">
        <f>COUNTIF(Kamper!BD103:BF103,"&gt;0")</f>
        <v>0</v>
      </c>
      <c r="AE38" s="86">
        <f>Kamper!BG103</f>
        <v>0</v>
      </c>
      <c r="AF38" s="52" t="str">
        <f t="shared" si="137"/>
        <v>NA</v>
      </c>
      <c r="AG38" s="85">
        <f>COUNTIF(Kamper!AX121:AZ121,"&gt;0")</f>
        <v>3</v>
      </c>
      <c r="AH38" s="86">
        <f>Kamper!BA121</f>
        <v>369</v>
      </c>
      <c r="AI38" s="52">
        <f t="shared" si="138"/>
        <v>123</v>
      </c>
      <c r="AJ38" s="85">
        <f>COUNTIF(Kamper!AX139:AZ139,"&gt;0")</f>
        <v>0</v>
      </c>
      <c r="AK38" s="297">
        <f>Kamper!BA139</f>
        <v>0</v>
      </c>
      <c r="AL38" s="301" t="str">
        <f t="shared" si="139"/>
        <v>NA</v>
      </c>
      <c r="AM38" s="271">
        <f t="shared" si="140"/>
        <v>1</v>
      </c>
      <c r="AN38" s="95">
        <f t="shared" si="141"/>
        <v>3</v>
      </c>
      <c r="AO38" s="234">
        <f t="shared" si="142"/>
        <v>369</v>
      </c>
      <c r="AP38" s="282"/>
      <c r="AQ38" s="97">
        <f t="shared" si="143"/>
        <v>123</v>
      </c>
      <c r="AR38" s="287">
        <f>COUNTIF(Kamper!AX157:AZ157,"&gt;0")</f>
        <v>0</v>
      </c>
      <c r="AS38" s="86">
        <f>Kamper!BA157</f>
        <v>0</v>
      </c>
      <c r="AT38" s="52" t="str">
        <f t="shared" si="144"/>
        <v>NA</v>
      </c>
      <c r="AU38" s="85">
        <f>COUNTIF(Kamper!B175:D175,"&gt;0")</f>
        <v>3</v>
      </c>
      <c r="AV38" s="86">
        <f>Kamper!E175</f>
        <v>381</v>
      </c>
      <c r="AW38" s="52">
        <f t="shared" si="145"/>
        <v>127</v>
      </c>
      <c r="AX38" s="85">
        <f>COUNTIF(Kamper!AR193:AT193,"&gt;0")</f>
        <v>0</v>
      </c>
      <c r="AY38" s="86">
        <f>Kamper!AU193</f>
        <v>0</v>
      </c>
      <c r="AZ38" s="52" t="str">
        <f t="shared" si="146"/>
        <v>NA</v>
      </c>
      <c r="BA38" s="85">
        <f>COUNTIF(Kamper!Z211:AB211,"&gt;0")</f>
        <v>0</v>
      </c>
      <c r="BB38" s="86">
        <f>Kamper!AC211</f>
        <v>0</v>
      </c>
      <c r="BC38" s="58" t="str">
        <f t="shared" si="147"/>
        <v>NA</v>
      </c>
      <c r="BD38" s="274">
        <f t="shared" si="148"/>
        <v>1</v>
      </c>
      <c r="BE38" s="95">
        <f t="shared" si="149"/>
        <v>6</v>
      </c>
      <c r="BF38" s="95">
        <f t="shared" si="150"/>
        <v>750</v>
      </c>
      <c r="BG38" s="241"/>
      <c r="BH38" s="108">
        <f t="shared" si="151"/>
        <v>125</v>
      </c>
      <c r="BI38" s="153">
        <f>COUNTIF(Kamper!N229:P229,"&gt;0")</f>
        <v>0</v>
      </c>
      <c r="BJ38" s="26">
        <f>Kamper!Q229</f>
        <v>0</v>
      </c>
      <c r="BK38" s="52" t="str">
        <f t="shared" si="152"/>
        <v>NA</v>
      </c>
      <c r="BL38" s="52">
        <f>COUNTIF(Kamper!B247:D247,"&gt;0")</f>
        <v>0</v>
      </c>
      <c r="BM38" s="26">
        <f>Kamper!E247</f>
        <v>0</v>
      </c>
      <c r="BN38" s="52" t="str">
        <f t="shared" si="153"/>
        <v>NA</v>
      </c>
      <c r="BO38" s="52">
        <f>COUNTIF(Kamper!AX265:AZ265,"&gt;0")</f>
        <v>0</v>
      </c>
      <c r="BP38" s="26">
        <f>Kamper!BA265</f>
        <v>0</v>
      </c>
      <c r="BQ38" s="52" t="str">
        <f t="shared" si="154"/>
        <v>NA</v>
      </c>
      <c r="BR38" s="52">
        <f>COUNTIF(Kamper!BD283:BF283,"&gt;0")</f>
        <v>0</v>
      </c>
      <c r="BS38" s="305">
        <f>Kamper!BG283</f>
        <v>0</v>
      </c>
      <c r="BT38" s="301" t="str">
        <f t="shared" si="155"/>
        <v>NA</v>
      </c>
      <c r="BU38" s="271">
        <f t="shared" si="156"/>
        <v>0</v>
      </c>
      <c r="BV38" s="95">
        <f t="shared" si="157"/>
        <v>6</v>
      </c>
      <c r="BW38" s="95">
        <f t="shared" si="158"/>
        <v>750</v>
      </c>
      <c r="BX38" s="241"/>
      <c r="BY38" s="97">
        <f t="shared" si="159"/>
        <v>125</v>
      </c>
      <c r="BZ38" s="307">
        <f>COUNTIF(Kamper!BD301:BF301,"&gt;0")</f>
        <v>0</v>
      </c>
      <c r="CA38" s="86">
        <f>Kamper!BG301</f>
        <v>0</v>
      </c>
      <c r="CB38" s="52" t="str">
        <f t="shared" si="160"/>
        <v>NA</v>
      </c>
      <c r="CC38" s="85">
        <f>COUNTIF(Kamper!BD319:BF319,"&gt;0")</f>
        <v>0</v>
      </c>
      <c r="CD38" s="86">
        <f>Kamper!BG319</f>
        <v>0</v>
      </c>
      <c r="CE38" s="58" t="str">
        <f t="shared" si="161"/>
        <v>NA</v>
      </c>
      <c r="CF38" s="274">
        <f t="shared" si="162"/>
        <v>0</v>
      </c>
      <c r="CG38" s="234">
        <f t="shared" si="163"/>
        <v>6</v>
      </c>
      <c r="CH38" s="96">
        <f t="shared" si="164"/>
        <v>750</v>
      </c>
      <c r="CI38" s="239"/>
      <c r="CJ38" s="97">
        <f t="shared" si="165"/>
        <v>125</v>
      </c>
    </row>
    <row r="39" spans="1:88" ht="17" thickBot="1">
      <c r="A39" s="11" t="s">
        <v>329</v>
      </c>
      <c r="B39" s="11"/>
      <c r="C39" s="12"/>
      <c r="D39" s="12"/>
      <c r="E39" s="12"/>
      <c r="F39" s="146">
        <f t="shared" si="166"/>
        <v>12</v>
      </c>
      <c r="G39" s="188">
        <f t="shared" si="126"/>
        <v>1292</v>
      </c>
      <c r="H39" s="142">
        <f t="shared" si="127"/>
        <v>107.66666666666667</v>
      </c>
      <c r="I39" s="219">
        <f t="shared" si="128"/>
        <v>383</v>
      </c>
      <c r="J39" s="141">
        <f>COUNTIF(Kamper!T14:V14,"&gt;0")</f>
        <v>0</v>
      </c>
      <c r="K39" s="199">
        <f>Kamper!W14</f>
        <v>0</v>
      </c>
      <c r="L39" s="128" t="str">
        <f t="shared" si="129"/>
        <v>NA</v>
      </c>
      <c r="M39" s="199">
        <f>COUNTIF(Kamper!AL32:AN32,"&gt;0")</f>
        <v>0</v>
      </c>
      <c r="N39" s="199">
        <f>Kamper!AO32</f>
        <v>0</v>
      </c>
      <c r="O39" s="128" t="str">
        <f t="shared" si="130"/>
        <v>NA</v>
      </c>
      <c r="P39" s="199">
        <f>COUNTIF(Kamper!AF50:AH50,"&gt;0")</f>
        <v>0</v>
      </c>
      <c r="Q39" s="199">
        <f>Kamper!AI50</f>
        <v>0</v>
      </c>
      <c r="R39" s="128" t="str">
        <f t="shared" si="131"/>
        <v>NA</v>
      </c>
      <c r="S39" s="199">
        <f>COUNTIF(Kamper!T68:V68,"&gt;0")</f>
        <v>0</v>
      </c>
      <c r="T39" s="199">
        <f>Kamper!W68</f>
        <v>0</v>
      </c>
      <c r="U39" s="129" t="str">
        <f t="shared" si="132"/>
        <v>NA</v>
      </c>
      <c r="V39" s="271">
        <f t="shared" si="133"/>
        <v>0</v>
      </c>
      <c r="W39" s="95">
        <f t="shared" si="134"/>
        <v>0</v>
      </c>
      <c r="X39" s="95">
        <f t="shared" si="125"/>
        <v>0</v>
      </c>
      <c r="Y39" s="242"/>
      <c r="Z39" s="97" t="str">
        <f t="shared" si="135"/>
        <v>NA</v>
      </c>
      <c r="AA39" s="288">
        <f>COUNTIF(Kamper!H86:J86,"&gt;0")</f>
        <v>0</v>
      </c>
      <c r="AB39" s="199">
        <f>Kamper!K86</f>
        <v>0</v>
      </c>
      <c r="AC39" s="61" t="str">
        <f t="shared" si="136"/>
        <v>NA</v>
      </c>
      <c r="AD39" s="289">
        <f>COUNTIF(Kamper!BD104:BF104,"&gt;0")</f>
        <v>3</v>
      </c>
      <c r="AE39" s="199">
        <f>Kamper!BG104</f>
        <v>383</v>
      </c>
      <c r="AF39" s="61">
        <f t="shared" si="137"/>
        <v>127.66666666666667</v>
      </c>
      <c r="AG39" s="289">
        <f>COUNTIF(Kamper!AX122:AZ122,"&gt;0")</f>
        <v>0</v>
      </c>
      <c r="AH39" s="199">
        <f>Kamper!BA122</f>
        <v>0</v>
      </c>
      <c r="AI39" s="61" t="str">
        <f t="shared" si="138"/>
        <v>NA</v>
      </c>
      <c r="AJ39" s="289">
        <f>COUNTIF(Kamper!AX140:AZ140,"&gt;0")</f>
        <v>0</v>
      </c>
      <c r="AK39" s="298">
        <f>Kamper!BA140</f>
        <v>0</v>
      </c>
      <c r="AL39" s="217" t="str">
        <f t="shared" si="139"/>
        <v>NA</v>
      </c>
      <c r="AM39" s="271">
        <f t="shared" si="140"/>
        <v>1</v>
      </c>
      <c r="AN39" s="95">
        <f t="shared" si="141"/>
        <v>3</v>
      </c>
      <c r="AO39" s="234">
        <f t="shared" si="142"/>
        <v>383</v>
      </c>
      <c r="AP39" s="283"/>
      <c r="AQ39" s="97">
        <f t="shared" si="143"/>
        <v>127.66666666666667</v>
      </c>
      <c r="AR39" s="288">
        <f>COUNTIF(Kamper!AX158:AZ158,"&gt;0")</f>
        <v>3</v>
      </c>
      <c r="AS39" s="199">
        <f>Kamper!BA158</f>
        <v>358</v>
      </c>
      <c r="AT39" s="61">
        <f t="shared" si="144"/>
        <v>119.33333333333333</v>
      </c>
      <c r="AU39" s="289">
        <f>COUNTIF(Kamper!B176:D176,"&gt;0")</f>
        <v>0</v>
      </c>
      <c r="AV39" s="199">
        <f>Kamper!E176</f>
        <v>0</v>
      </c>
      <c r="AW39" s="61" t="str">
        <f t="shared" si="145"/>
        <v>NA</v>
      </c>
      <c r="AX39" s="289">
        <f>COUNTIF(Kamper!AR194:AT194,"&gt;0")</f>
        <v>0</v>
      </c>
      <c r="AY39" s="199">
        <f>Kamper!AU194</f>
        <v>0</v>
      </c>
      <c r="AZ39" s="61" t="str">
        <f t="shared" si="146"/>
        <v>NA</v>
      </c>
      <c r="BA39" s="289">
        <f>COUNTIF(Kamper!Z212:AB212,"&gt;0")</f>
        <v>0</v>
      </c>
      <c r="BB39" s="199">
        <f>Kamper!AC212</f>
        <v>0</v>
      </c>
      <c r="BC39" s="62" t="str">
        <f t="shared" si="147"/>
        <v>NA</v>
      </c>
      <c r="BD39" s="274">
        <f t="shared" si="148"/>
        <v>1</v>
      </c>
      <c r="BE39" s="95">
        <f t="shared" si="149"/>
        <v>6</v>
      </c>
      <c r="BF39" s="95">
        <f t="shared" si="150"/>
        <v>741</v>
      </c>
      <c r="BG39" s="242"/>
      <c r="BH39" s="108">
        <f t="shared" si="151"/>
        <v>123.5</v>
      </c>
      <c r="BI39" s="154">
        <f>COUNTIF(Kamper!N230:P230,"&gt;0")</f>
        <v>0</v>
      </c>
      <c r="BJ39" s="60">
        <f>Kamper!Q230</f>
        <v>0</v>
      </c>
      <c r="BK39" s="61" t="str">
        <f t="shared" si="152"/>
        <v>NA</v>
      </c>
      <c r="BL39" s="61">
        <f>COUNTIF(Kamper!B248:D248,"&gt;0")</f>
        <v>3</v>
      </c>
      <c r="BM39" s="60">
        <f>Kamper!E248</f>
        <v>261</v>
      </c>
      <c r="BN39" s="61">
        <f t="shared" si="153"/>
        <v>87</v>
      </c>
      <c r="BO39" s="61">
        <f>COUNTIF(Kamper!AX266:AZ266,"&gt;0")</f>
        <v>0</v>
      </c>
      <c r="BP39" s="60">
        <f>Kamper!BA266</f>
        <v>0</v>
      </c>
      <c r="BQ39" s="61" t="str">
        <f t="shared" si="154"/>
        <v>NA</v>
      </c>
      <c r="BR39" s="61">
        <f>COUNTIF(Kamper!BD284:BF284,"&gt;0")</f>
        <v>0</v>
      </c>
      <c r="BS39" s="306">
        <f>Kamper!BG284</f>
        <v>0</v>
      </c>
      <c r="BT39" s="217" t="str">
        <f t="shared" si="155"/>
        <v>NA</v>
      </c>
      <c r="BU39" s="271">
        <f t="shared" si="156"/>
        <v>1</v>
      </c>
      <c r="BV39" s="95">
        <f t="shared" si="157"/>
        <v>9</v>
      </c>
      <c r="BW39" s="95">
        <f t="shared" si="158"/>
        <v>1002</v>
      </c>
      <c r="BX39" s="242"/>
      <c r="BY39" s="97">
        <f t="shared" si="159"/>
        <v>111.33333333333333</v>
      </c>
      <c r="BZ39" s="308">
        <f>COUNTIF(Kamper!BD302:BF302,"&gt;0")</f>
        <v>0</v>
      </c>
      <c r="CA39" s="199">
        <f>Kamper!BG302</f>
        <v>0</v>
      </c>
      <c r="CB39" s="61" t="str">
        <f t="shared" si="160"/>
        <v>NA</v>
      </c>
      <c r="CC39" s="289">
        <f>COUNTIF(Kamper!BD320:BF320,"&gt;0")</f>
        <v>3</v>
      </c>
      <c r="CD39" s="199">
        <f>Kamper!BG320</f>
        <v>290</v>
      </c>
      <c r="CE39" s="62">
        <f t="shared" si="161"/>
        <v>96.666666666666671</v>
      </c>
      <c r="CF39" s="274">
        <f t="shared" si="162"/>
        <v>1</v>
      </c>
      <c r="CG39" s="234">
        <f t="shared" si="163"/>
        <v>12</v>
      </c>
      <c r="CH39" s="96">
        <f t="shared" si="164"/>
        <v>1292</v>
      </c>
      <c r="CI39" s="279"/>
      <c r="CJ39" s="97">
        <f t="shared" si="165"/>
        <v>107.66666666666667</v>
      </c>
    </row>
    <row r="40" spans="1:88" s="25" customFormat="1" ht="16" thickBot="1">
      <c r="F40" s="76"/>
      <c r="G40" s="28"/>
      <c r="H40" s="43"/>
      <c r="I40" s="69"/>
      <c r="J40" s="76"/>
      <c r="K40" s="28"/>
      <c r="L40" s="77"/>
      <c r="M40" s="28"/>
      <c r="N40" s="28"/>
      <c r="O40" s="77"/>
      <c r="P40" s="28"/>
      <c r="Q40" s="28"/>
      <c r="R40" s="77"/>
      <c r="S40" s="28"/>
      <c r="T40" s="28"/>
      <c r="U40" s="77"/>
      <c r="V40" s="76"/>
      <c r="Z40" s="43"/>
      <c r="AA40" s="69"/>
      <c r="AB40" s="28"/>
      <c r="AE40" s="28"/>
      <c r="AH40" s="28"/>
      <c r="AK40" s="28"/>
      <c r="AO40" s="69"/>
      <c r="AP40" s="69"/>
      <c r="AQ40" s="43"/>
      <c r="AR40" s="69"/>
      <c r="AS40" s="28"/>
      <c r="AV40" s="28"/>
      <c r="AY40" s="28"/>
      <c r="BB40" s="28"/>
      <c r="BI40" s="69"/>
      <c r="BJ40" s="28"/>
      <c r="BM40" s="28"/>
      <c r="BP40" s="28"/>
      <c r="BS40" s="28"/>
      <c r="CA40" s="28"/>
      <c r="CD40" s="28"/>
      <c r="CG40" s="69"/>
    </row>
    <row r="41" spans="1:88" ht="126" thickBot="1">
      <c r="B41" s="222" t="s">
        <v>264</v>
      </c>
      <c r="C41" s="222" t="s">
        <v>265</v>
      </c>
      <c r="D41" s="222" t="s">
        <v>266</v>
      </c>
      <c r="E41" s="222" t="s">
        <v>267</v>
      </c>
      <c r="F41" s="92" t="s">
        <v>61</v>
      </c>
      <c r="G41" s="94" t="s">
        <v>62</v>
      </c>
      <c r="H41" s="81" t="s">
        <v>63</v>
      </c>
      <c r="I41" s="82" t="s">
        <v>285</v>
      </c>
      <c r="J41" s="82" t="s">
        <v>192</v>
      </c>
      <c r="K41" s="83" t="s">
        <v>195</v>
      </c>
      <c r="L41" s="83" t="s">
        <v>194</v>
      </c>
      <c r="M41" s="83" t="s">
        <v>196</v>
      </c>
      <c r="N41" s="83" t="s">
        <v>193</v>
      </c>
      <c r="O41" s="83" t="s">
        <v>197</v>
      </c>
      <c r="P41" s="83" t="s">
        <v>198</v>
      </c>
      <c r="Q41" s="83" t="s">
        <v>199</v>
      </c>
      <c r="R41" s="83" t="s">
        <v>200</v>
      </c>
      <c r="S41" s="83" t="s">
        <v>201</v>
      </c>
      <c r="T41" s="83" t="s">
        <v>202</v>
      </c>
      <c r="U41" s="83" t="s">
        <v>203</v>
      </c>
      <c r="V41" s="269" t="s">
        <v>278</v>
      </c>
      <c r="W41" s="65" t="s">
        <v>188</v>
      </c>
      <c r="X41" s="233" t="s">
        <v>270</v>
      </c>
      <c r="Y41" s="233" t="s">
        <v>271</v>
      </c>
      <c r="Z41" s="65" t="s">
        <v>204</v>
      </c>
      <c r="AA41" s="103" t="s">
        <v>205</v>
      </c>
      <c r="AB41" s="83" t="s">
        <v>206</v>
      </c>
      <c r="AC41" s="84" t="s">
        <v>207</v>
      </c>
      <c r="AD41" s="84" t="s">
        <v>208</v>
      </c>
      <c r="AE41" s="83" t="s">
        <v>209</v>
      </c>
      <c r="AF41" s="84" t="s">
        <v>210</v>
      </c>
      <c r="AG41" s="84" t="s">
        <v>211</v>
      </c>
      <c r="AH41" s="83" t="s">
        <v>212</v>
      </c>
      <c r="AI41" s="84" t="s">
        <v>213</v>
      </c>
      <c r="AJ41" s="84" t="s">
        <v>214</v>
      </c>
      <c r="AK41" s="83" t="s">
        <v>215</v>
      </c>
      <c r="AL41" s="84" t="s">
        <v>216</v>
      </c>
      <c r="AM41" s="269" t="s">
        <v>279</v>
      </c>
      <c r="AN41" s="65" t="s">
        <v>189</v>
      </c>
      <c r="AO41" s="105" t="s">
        <v>217</v>
      </c>
      <c r="AP41" s="233" t="s">
        <v>273</v>
      </c>
      <c r="AQ41" s="65" t="s">
        <v>218</v>
      </c>
      <c r="AR41" s="103" t="s">
        <v>219</v>
      </c>
      <c r="AS41" s="83" t="s">
        <v>220</v>
      </c>
      <c r="AT41" s="84" t="s">
        <v>221</v>
      </c>
      <c r="AU41" s="84" t="s">
        <v>222</v>
      </c>
      <c r="AV41" s="83" t="s">
        <v>223</v>
      </c>
      <c r="AW41" s="84" t="s">
        <v>224</v>
      </c>
      <c r="AX41" s="84" t="s">
        <v>225</v>
      </c>
      <c r="AY41" s="83" t="s">
        <v>226</v>
      </c>
      <c r="AZ41" s="84" t="s">
        <v>227</v>
      </c>
      <c r="BA41" s="84" t="s">
        <v>228</v>
      </c>
      <c r="BB41" s="83" t="s">
        <v>229</v>
      </c>
      <c r="BC41" s="84" t="s">
        <v>230</v>
      </c>
      <c r="BD41" s="269" t="s">
        <v>280</v>
      </c>
      <c r="BE41" s="65" t="s">
        <v>190</v>
      </c>
      <c r="BF41" s="65" t="s">
        <v>231</v>
      </c>
      <c r="BG41" s="233" t="s">
        <v>274</v>
      </c>
      <c r="BH41" s="65" t="s">
        <v>232</v>
      </c>
      <c r="BI41" s="103" t="s">
        <v>233</v>
      </c>
      <c r="BJ41" s="83" t="s">
        <v>234</v>
      </c>
      <c r="BK41" s="84" t="s">
        <v>235</v>
      </c>
      <c r="BL41" s="84" t="s">
        <v>236</v>
      </c>
      <c r="BM41" s="83" t="s">
        <v>237</v>
      </c>
      <c r="BN41" s="84" t="s">
        <v>238</v>
      </c>
      <c r="BO41" s="84" t="s">
        <v>239</v>
      </c>
      <c r="BP41" s="83" t="s">
        <v>240</v>
      </c>
      <c r="BQ41" s="84" t="s">
        <v>241</v>
      </c>
      <c r="BR41" s="84" t="s">
        <v>242</v>
      </c>
      <c r="BS41" s="83" t="s">
        <v>243</v>
      </c>
      <c r="BT41" s="84" t="s">
        <v>244</v>
      </c>
      <c r="BU41" s="269" t="s">
        <v>281</v>
      </c>
      <c r="BV41" s="65" t="s">
        <v>191</v>
      </c>
      <c r="BW41" s="65" t="s">
        <v>245</v>
      </c>
      <c r="BX41" s="233" t="s">
        <v>274</v>
      </c>
      <c r="BY41" s="65" t="s">
        <v>246</v>
      </c>
      <c r="BZ41" s="84" t="s">
        <v>247</v>
      </c>
      <c r="CA41" s="83" t="s">
        <v>248</v>
      </c>
      <c r="CB41" s="84" t="s">
        <v>249</v>
      </c>
      <c r="CC41" s="84" t="s">
        <v>250</v>
      </c>
      <c r="CD41" s="83" t="s">
        <v>251</v>
      </c>
      <c r="CE41" s="84" t="s">
        <v>252</v>
      </c>
      <c r="CF41" s="269" t="s">
        <v>284</v>
      </c>
      <c r="CG41" s="105" t="s">
        <v>253</v>
      </c>
      <c r="CH41" s="65" t="s">
        <v>254</v>
      </c>
      <c r="CI41" s="233" t="s">
        <v>276</v>
      </c>
      <c r="CJ41" s="65" t="s">
        <v>255</v>
      </c>
    </row>
    <row r="42" spans="1:88" ht="25" thickBot="1">
      <c r="A42" s="176" t="s">
        <v>27</v>
      </c>
      <c r="B42" s="219">
        <f>COUNTIF(J42,"&gt;0")+COUNTIF(M42,"&gt;0")+COUNTIF(P42,"&gt;0")+COUNTIF(S42,"&gt;0")+COUNTIF(AA42,"&gt;0")++COUNTIF(AD42,"&gt;0")++COUNTIF(AG42,"&gt;0")+COUNTIF(AJ42,"&gt;0")+COUNTIF(AR42,"&gt;0")+COUNTIF(AU42,"&gt;0")+COUNTIF(AX42,"&gt;0")+COUNTIF(BA42,"&gt;0")+COUNTIF(BI42,"&gt;0")+COUNTIF(BL42,"&gt;0")+COUNTIF(BO42,"&gt;0")+COUNTIF(BR42,"&gt;0")+COUNTIF(BZ42,"&gt;0")+COUNTIF(CC42,"&gt;0")</f>
        <v>1</v>
      </c>
      <c r="C42" s="220">
        <f>COUNTIF(Kamper!AC19,"S")+COUNTIF(Kamper!AI37,"S")+COUNTIF(Kamper!AC55,"S")+COUNTIF(Kamper!AC73,"S")+COUNTIF(Kamper!AC91,"S")+COUNTIF(Kamper!AC109,"S")+COUNTIF(Kamper!AC127,"S")+COUNTIF(Kamper!AC145,"S")+COUNTIF(Kamper!W163,"S")+COUNTIF(Kamper!AI181,"S")+COUNTIF(Kamper!E199,"S")+COUNTIF(Kamper!AI217,"S")+COUNTIF(Kamper!AI235,"S")+COUNTIF(Kamper!AI253,"S")+COUNTIF(Kamper!AI271,"S")+COUNTIF(Kamper!AI289,"S")+COUNTIF(Kamper!AI307,"S")+COUNTIF(Kamper!Q325,"S")</f>
        <v>0</v>
      </c>
      <c r="D42" s="220">
        <f>COUNTIF(Kamper!AC19,"U")+COUNTIF(Kamper!AI37,"U")+COUNTIF(Kamper!AC55,"U")+COUNTIF(Kamper!AC73,"U")+COUNTIF(Kamper!AC91,"U")+COUNTIF(Kamper!AC109,"U")+COUNTIF(Kamper!AC127,"U")+COUNTIF(Kamper!AC145,"U")+COUNTIF(Kamper!W163,"U")+COUNTIF(Kamper!AI181,"U")+COUNTIF(Kamper!E199,"U")+COUNTIF(Kamper!AI217,"U")+COUNTIF(Kamper!AI235,"U")+COUNTIF(Kamper!AI253,"U")+COUNTIF(Kamper!AI271,"U")+COUNTIF(Kamper!AI289,"U")+COUNTIF(Kamper!AI307,"U")+COUNTIF(Kamper!Q325,"U")</f>
        <v>0</v>
      </c>
      <c r="E42" s="220">
        <f>COUNTIF(Kamper!AC19,"T")+COUNTIF(Kamper!AI37,"T")+COUNTIF(Kamper!AC55,"T")+COUNTIF(Kamper!AC73,"T")+COUNTIF(Kamper!AC91,"T")+COUNTIF(Kamper!AC109,"T")+COUNTIF(Kamper!AC127,"T")+COUNTIF(Kamper!AC145,"T")+COUNTIF(Kamper!W163,"T")+COUNTIF(Kamper!AI181,"T")+COUNTIF(Kamper!E199,"T")+COUNTIF(Kamper!AI217,"T")+COUNTIF(Kamper!AI235,"T")+COUNTIF(Kamper!AI253,"T")+COUNTIF(Kamper!AI271,"T")+COUNTIF(Kamper!AI289,"T")+COUNTIF(Kamper!AI307,"T")+COUNTIF(Kamper!Q325,"T")</f>
        <v>1</v>
      </c>
      <c r="F42" s="172">
        <f>CG42</f>
        <v>1</v>
      </c>
      <c r="G42" s="173">
        <f>CH42</f>
        <v>134</v>
      </c>
      <c r="H42" s="174">
        <f>IFERROR(G42/F42,"NA")</f>
        <v>134</v>
      </c>
      <c r="I42" s="332">
        <f>MAX(K42,N42,Q42,T42,AB42,AE42,AH42,AK42,AS42,AV42,AY42,BB42,BK42,BN42,BQ42,BT42,CA42,CD42)</f>
        <v>134</v>
      </c>
      <c r="J42" s="189">
        <f>COUNTIF(Kamper!Z8:AB14,"&gt;0")</f>
        <v>1</v>
      </c>
      <c r="K42" s="190">
        <f>Kamper!AC16-Kamper!AC15</f>
        <v>134</v>
      </c>
      <c r="L42" s="100">
        <f>IFERROR(K42/J42,"NA")</f>
        <v>134</v>
      </c>
      <c r="M42" s="190">
        <f>COUNTIF(Kamper!AF26:AH32,"&gt;0")</f>
        <v>0</v>
      </c>
      <c r="N42" s="190">
        <f>Kamper!AI34-Kamper!AI33</f>
        <v>0</v>
      </c>
      <c r="O42" s="100" t="str">
        <f>IFERROR(N42/M42,"NA")</f>
        <v>NA</v>
      </c>
      <c r="P42" s="190">
        <f>COUNTIF(Kamper!Z44:AB50,"&gt;0")</f>
        <v>0</v>
      </c>
      <c r="Q42" s="190">
        <f>Kamper!AC52-Kamper!AC51</f>
        <v>0</v>
      </c>
      <c r="R42" s="100" t="str">
        <f>IFERROR(Q42/P42,"NA")</f>
        <v>NA</v>
      </c>
      <c r="S42" s="190">
        <f>COUNTIF(Kamper!Z62:AB68,"&gt;0")</f>
        <v>0</v>
      </c>
      <c r="T42" s="190">
        <f>Kamper!AC70-Kamper!AC69</f>
        <v>0</v>
      </c>
      <c r="U42" s="100" t="str">
        <f>IFERROR(T42/S42,"NA")</f>
        <v>NA</v>
      </c>
      <c r="V42" s="258">
        <f>COUNTIF(J42,"&gt;0")+COUNTIF(M42,"&gt;0")+COUNTIF(P42,"&gt;0")+COUNTIF(S42,"&gt;0")</f>
        <v>1</v>
      </c>
      <c r="W42" s="87">
        <f>J42+M42+P42+S42</f>
        <v>1</v>
      </c>
      <c r="X42" s="87">
        <f t="shared" ref="X42:X49" si="167">K42+N42+Q42+T42</f>
        <v>134</v>
      </c>
      <c r="Y42" s="243">
        <f>X42+(V42*3*HCP!B10)</f>
        <v>422</v>
      </c>
      <c r="Z42" s="90">
        <f>IFERROR(X42/W42,"NA")</f>
        <v>134</v>
      </c>
      <c r="AA42" s="200">
        <f>COUNTIF(Kamper!Z80:AB86,"&gt;0")</f>
        <v>0</v>
      </c>
      <c r="AB42" s="184">
        <f>Kamper!AC88-Kamper!AC87</f>
        <v>0</v>
      </c>
      <c r="AC42" s="285" t="str">
        <f>IFERROR(AB42/AA42,"NA")</f>
        <v>NA</v>
      </c>
      <c r="AD42" s="186">
        <f>COUNTIF(Kamper!Z98:AB104,"&gt;0")</f>
        <v>0</v>
      </c>
      <c r="AE42" s="184">
        <f>Kamper!AC106-Kamper!AC105</f>
        <v>0</v>
      </c>
      <c r="AF42" s="285" t="str">
        <f>IFERROR(AE42/AD42,"NA")</f>
        <v>NA</v>
      </c>
      <c r="AG42" s="186">
        <f>COUNTIF(Kamper!Z116:AB122,"&gt;0")</f>
        <v>0</v>
      </c>
      <c r="AH42" s="184">
        <f>Kamper!AC124-Kamper!AC123</f>
        <v>0</v>
      </c>
      <c r="AI42" s="285" t="str">
        <f>IFERROR(AH42/AG42,"NA")</f>
        <v>NA</v>
      </c>
      <c r="AJ42" s="186">
        <f>COUNTIF(Kamper!Z134:AB140,"&gt;0")</f>
        <v>0</v>
      </c>
      <c r="AK42" s="184">
        <f>Kamper!AC142-Kamper!AC141</f>
        <v>0</v>
      </c>
      <c r="AL42" s="285" t="str">
        <f>IFERROR(AK42/AJ42,"NA")</f>
        <v>NA</v>
      </c>
      <c r="AM42" s="258">
        <f>COUNTIF(AA42,"&gt;0")+COUNTIF(AD42,"&gt;0")+COUNTIF(AG42,"&gt;0")+COUNTIF(AJ42,"&gt;0")</f>
        <v>0</v>
      </c>
      <c r="AN42" s="87">
        <f>W42+AA42+AD42+AG42+AJ42</f>
        <v>1</v>
      </c>
      <c r="AO42" s="87">
        <f>X42+AB42+AE42+AH42+AK42</f>
        <v>134</v>
      </c>
      <c r="AP42" s="272">
        <f>Y42+AB42+AE42+AH42+AK42+(AM42*3*HCP!F10)</f>
        <v>422</v>
      </c>
      <c r="AQ42" s="90">
        <f>IFERROR(AO42/AN42,"NA")</f>
        <v>134</v>
      </c>
      <c r="AR42" s="185">
        <f>COUNTIF(Kamper!T152:V158,"&gt;0")</f>
        <v>0</v>
      </c>
      <c r="AS42" s="184">
        <f>Kamper!W160-Kamper!W159</f>
        <v>0</v>
      </c>
      <c r="AT42" s="285" t="str">
        <f>IFERROR(AS42/AR42,"NA")</f>
        <v>NA</v>
      </c>
      <c r="AU42" s="186">
        <f>COUNTIF(Kamper!AF170:AH176,"&gt;0")</f>
        <v>0</v>
      </c>
      <c r="AV42" s="184">
        <f>Kamper!AI178-Kamper!AI177</f>
        <v>0</v>
      </c>
      <c r="AW42" s="285" t="str">
        <f>IFERROR(AV42/AU42,"NA")</f>
        <v>NA</v>
      </c>
      <c r="AX42" s="186">
        <f>COUNTIF(Kamper!B188:D194,"&gt;0")</f>
        <v>0</v>
      </c>
      <c r="AY42" s="184">
        <f>Kamper!E196-Kamper!E195</f>
        <v>0</v>
      </c>
      <c r="AZ42" s="285" t="str">
        <f>IFERROR(AY42/AX42,"NA")</f>
        <v>NA</v>
      </c>
      <c r="BA42" s="186">
        <f>COUNTIF(Kamper!AF206:AH212,"&gt;0")</f>
        <v>0</v>
      </c>
      <c r="BB42" s="184">
        <f>Kamper!AI214-Kamper!AI213</f>
        <v>0</v>
      </c>
      <c r="BC42" s="285" t="str">
        <f>IFERROR(BB42/BA42,"NA")</f>
        <v>NA</v>
      </c>
      <c r="BD42" s="258">
        <f>COUNTIF(AR42,"&gt;0")+COUNTIF(AU42,"&gt;0")+COUNTIF(AX42,"&gt;0")+COUNTIF(BA42,"&gt;0")</f>
        <v>0</v>
      </c>
      <c r="BE42" s="87">
        <f>AN42+AR42+AU42+AX42+BA42</f>
        <v>1</v>
      </c>
      <c r="BF42" s="87">
        <f>AO42+AS42+AV42+AY42+BB42</f>
        <v>134</v>
      </c>
      <c r="BG42" s="238">
        <f>AP42+AS42+AV42+AY42+BB42+(BD42*3*HCP!K10)</f>
        <v>422</v>
      </c>
      <c r="BH42" s="90">
        <f>IFERROR(BF42/BE42,"NA")</f>
        <v>134</v>
      </c>
      <c r="BI42" s="185">
        <f>COUNTIF(Kamper!AF224:AH230,"&gt;0")</f>
        <v>0</v>
      </c>
      <c r="BJ42" s="184">
        <f>Kamper!AI232-Kamper!AI231</f>
        <v>0</v>
      </c>
      <c r="BK42" s="285" t="str">
        <f>IFERROR(BJ42/BI42,"NA")</f>
        <v>NA</v>
      </c>
      <c r="BL42" s="186">
        <f>COUNTIF(Kamper!AF242:AH248,"&gt;0")</f>
        <v>0</v>
      </c>
      <c r="BM42" s="184">
        <f>Kamper!AI250-Kamper!AI249</f>
        <v>0</v>
      </c>
      <c r="BN42" s="285" t="str">
        <f>IFERROR(BM42/BL42,"NA")</f>
        <v>NA</v>
      </c>
      <c r="BO42" s="186">
        <f>COUNTIF(Kamper!AF260:AH266,"&gt;0")</f>
        <v>0</v>
      </c>
      <c r="BP42" s="184">
        <f>Kamper!AI268-Kamper!AI267</f>
        <v>0</v>
      </c>
      <c r="BQ42" s="285" t="str">
        <f>IFERROR(BP42/BO42,"NA")</f>
        <v>NA</v>
      </c>
      <c r="BR42" s="186">
        <f>COUNTIF(Kamper!AF278:AH284,"&gt;0")</f>
        <v>0</v>
      </c>
      <c r="BS42" s="184">
        <f>Kamper!AI286-Kamper!AI285</f>
        <v>0</v>
      </c>
      <c r="BT42" s="285" t="str">
        <f>IFERROR(BS42/BR42,"NA")</f>
        <v>NA</v>
      </c>
      <c r="BU42" s="258">
        <f>COUNTIF(BI42,"&gt;0")+COUNTIF(BL42,"&gt;0")+COUNTIF(BO42,"&gt;0")+COUNTIF(BR42,"&gt;0")</f>
        <v>0</v>
      </c>
      <c r="BV42" s="87">
        <f>BE42+BI42+BL42+BO42+BR42</f>
        <v>1</v>
      </c>
      <c r="BW42" s="87">
        <f>BF42+BJ42+BM42+BP42+BS42</f>
        <v>134</v>
      </c>
      <c r="BX42" s="238">
        <f>BG42+BJ42+BM42+BP42+BS42+(BU42*3*HCP!P10)</f>
        <v>422</v>
      </c>
      <c r="BY42" s="90">
        <f>IFERROR(BW42/BV42,"NA")</f>
        <v>134</v>
      </c>
      <c r="BZ42" s="186">
        <f>COUNTIF(Kamper!AF296:AH302,"&gt;0")</f>
        <v>0</v>
      </c>
      <c r="CA42" s="184">
        <f>Kamper!AI304-Kamper!AI303</f>
        <v>0</v>
      </c>
      <c r="CB42" s="285" t="str">
        <f>IFERROR(CA42/BZ42,"NA")</f>
        <v>NA</v>
      </c>
      <c r="CC42" s="186">
        <f>COUNTIF(Kamper!N314:P320,"&gt;0")</f>
        <v>0</v>
      </c>
      <c r="CD42" s="184">
        <f>Kamper!Q322-Kamper!Q321</f>
        <v>0</v>
      </c>
      <c r="CE42" s="285" t="str">
        <f>IFERROR(CD42/CC42,"NA")</f>
        <v>NA</v>
      </c>
      <c r="CF42" s="280">
        <f>COUNTIF(BZ42,"&gt;0")+COUNTIF(CC42,"&gt;0")</f>
        <v>0</v>
      </c>
      <c r="CG42" s="243">
        <f>BV42+BZ42+CC42</f>
        <v>1</v>
      </c>
      <c r="CH42" s="238">
        <f>BW42+CA42+CD42</f>
        <v>134</v>
      </c>
      <c r="CI42" s="238">
        <f>BX42+CA42+CD42+(CF42*3*HCP!U10)</f>
        <v>422</v>
      </c>
      <c r="CJ42" s="277">
        <f>IFERROR(CH42/CG42,"NA")</f>
        <v>134</v>
      </c>
    </row>
    <row r="43" spans="1:88" ht="17" thickBot="1">
      <c r="A43" s="47" t="s">
        <v>45</v>
      </c>
      <c r="B43" s="47"/>
      <c r="C43" s="47"/>
      <c r="D43" s="47"/>
      <c r="E43" s="47"/>
      <c r="F43" s="196">
        <f>CG43</f>
        <v>1</v>
      </c>
      <c r="G43" s="192">
        <f t="shared" ref="G43:G49" si="168">CH43</f>
        <v>134</v>
      </c>
      <c r="H43" s="193">
        <f t="shared" ref="H43:H49" si="169">IFERROR(G43/F43,"NA")</f>
        <v>134</v>
      </c>
      <c r="I43" s="332">
        <f t="shared" ref="I43:I49" si="170">MAX(K43,N43,Q43,T43,AB43,AE43,AH43,AK43,AS43,AV43,AY43,BB43,BK43,BN43,BQ43,BT43,CA43,CD43)</f>
        <v>134</v>
      </c>
      <c r="J43" s="191">
        <f>COUNTIF(Kamper!Z8:AB8,"&gt;0")</f>
        <v>1</v>
      </c>
      <c r="K43" s="54">
        <f>Kamper!AC8</f>
        <v>134</v>
      </c>
      <c r="L43" s="122">
        <f t="shared" ref="L43:L49" si="171">IFERROR(K43/J43,"NA")</f>
        <v>134</v>
      </c>
      <c r="M43" s="54">
        <f>COUNTIF(Kamper!AF26:AH26,"&gt;0")</f>
        <v>0</v>
      </c>
      <c r="N43" s="54">
        <f>Kamper!AI26</f>
        <v>0</v>
      </c>
      <c r="O43" s="122" t="str">
        <f t="shared" ref="O43:O49" si="172">IFERROR(N43/M43,"NA")</f>
        <v>NA</v>
      </c>
      <c r="P43" s="54">
        <f>COUNTIF(Kamper!Z44:AB44,"&gt;0")</f>
        <v>0</v>
      </c>
      <c r="Q43" s="54">
        <f>Kamper!AC44</f>
        <v>0</v>
      </c>
      <c r="R43" s="122" t="str">
        <f t="shared" ref="R43:R49" si="173">IFERROR(Q43/P43,"NA")</f>
        <v>NA</v>
      </c>
      <c r="S43" s="54">
        <f>COUNTIF(Kamper!Z62:AB62,"&gt;0")</f>
        <v>0</v>
      </c>
      <c r="T43" s="54">
        <f>Kamper!AC62</f>
        <v>0</v>
      </c>
      <c r="U43" s="123" t="str">
        <f t="shared" ref="U43:U49" si="174">IFERROR(T43/S43,"NA")</f>
        <v>NA</v>
      </c>
      <c r="V43" s="271">
        <f t="shared" ref="V43:V49" si="175">COUNTIF(J43,"&gt;0")+COUNTIF(M43,"&gt;0")+COUNTIF(P43,"&gt;0")+COUNTIF(S43,"&gt;0")</f>
        <v>1</v>
      </c>
      <c r="W43" s="194">
        <f t="shared" ref="W43:W49" si="176">J43+M43+P43+S43</f>
        <v>1</v>
      </c>
      <c r="X43" s="195">
        <f t="shared" si="167"/>
        <v>134</v>
      </c>
      <c r="Y43" s="240"/>
      <c r="Z43" s="150">
        <f t="shared" ref="Z43:Z49" si="177">IFERROR(X43/W43,"NA")</f>
        <v>134</v>
      </c>
      <c r="AA43" s="201">
        <f>COUNTIF(Kamper!Z80:AB80,"&gt;0")</f>
        <v>0</v>
      </c>
      <c r="AB43" s="86">
        <f>Kamper!AC80</f>
        <v>0</v>
      </c>
      <c r="AC43" s="55" t="str">
        <f t="shared" ref="AC43:AC49" si="178">IFERROR(AB43/AA43,"NA")</f>
        <v>NA</v>
      </c>
      <c r="AD43" s="85">
        <f>COUNTIF(Kamper!Z98:AB98,"&gt;0")</f>
        <v>0</v>
      </c>
      <c r="AE43" s="86">
        <f>Kamper!AC98</f>
        <v>0</v>
      </c>
      <c r="AF43" s="55" t="str">
        <f t="shared" ref="AF43:AF49" si="179">IFERROR(AE43/AD43,"NA")</f>
        <v>NA</v>
      </c>
      <c r="AG43" s="85">
        <f>COUNTIF(Kamper!Z116:AB116,"&gt;0")</f>
        <v>0</v>
      </c>
      <c r="AH43" s="86">
        <f>Kamper!AC116</f>
        <v>0</v>
      </c>
      <c r="AI43" s="55" t="str">
        <f t="shared" ref="AI43:AI49" si="180">IFERROR(AH43/AG43,"NA")</f>
        <v>NA</v>
      </c>
      <c r="AJ43" s="85">
        <f>COUNTIF(Kamper!Z134:AB134,"&gt;0")</f>
        <v>0</v>
      </c>
      <c r="AK43" s="86">
        <f>Kamper!AC134</f>
        <v>0</v>
      </c>
      <c r="AL43" s="55" t="str">
        <f t="shared" ref="AL43:AL49" si="181">IFERROR(AK43/AJ43,"NA")</f>
        <v>NA</v>
      </c>
      <c r="AM43" s="271">
        <f t="shared" ref="AM43:AM49" si="182">COUNTIF(AA43,"&gt;0")+COUNTIF(AD43,"&gt;0")+COUNTIF(AG43,"&gt;0")+COUNTIF(AJ43,"&gt;0")</f>
        <v>0</v>
      </c>
      <c r="AN43" s="95">
        <f t="shared" ref="AN43:AN49" si="183">W43+AA43+AD43+AG43+AJ43</f>
        <v>1</v>
      </c>
      <c r="AO43" s="234">
        <f t="shared" ref="AO43:AO49" si="184">X43+AB43+AE43+AH43+AK43</f>
        <v>134</v>
      </c>
      <c r="AP43" s="281"/>
      <c r="AQ43" s="97">
        <f t="shared" ref="AQ43:AQ49" si="185">IFERROR(AO43/AN43,"NA")</f>
        <v>134</v>
      </c>
      <c r="AR43" s="104">
        <f>COUNTIF(Kamper!T152:V152,"&gt;0")</f>
        <v>0</v>
      </c>
      <c r="AS43" s="86">
        <f>Kamper!W152</f>
        <v>0</v>
      </c>
      <c r="AT43" s="55" t="str">
        <f t="shared" ref="AT43:AT49" si="186">IFERROR(AS43/AR43,"NA")</f>
        <v>NA</v>
      </c>
      <c r="AU43" s="85">
        <f>COUNTIF(Kamper!AF170:AH170,"&gt;0")</f>
        <v>0</v>
      </c>
      <c r="AV43" s="86">
        <f>Kamper!AI170</f>
        <v>0</v>
      </c>
      <c r="AW43" s="55" t="str">
        <f t="shared" ref="AW43:AW49" si="187">IFERROR(AV43/AU43,"NA")</f>
        <v>NA</v>
      </c>
      <c r="AX43" s="85">
        <f>COUNTIF(Kamper!B188:D188,"&gt;0")</f>
        <v>0</v>
      </c>
      <c r="AY43" s="86">
        <f>Kamper!E188</f>
        <v>0</v>
      </c>
      <c r="AZ43" s="55" t="str">
        <f t="shared" ref="AZ43:AZ49" si="188">IFERROR(AY43/AX43,"NA")</f>
        <v>NA</v>
      </c>
      <c r="BA43" s="85">
        <f>COUNTIF(Kamper!AF206:AH206,"&gt;0")</f>
        <v>0</v>
      </c>
      <c r="BB43" s="86">
        <f>Kamper!AI206</f>
        <v>0</v>
      </c>
      <c r="BC43" s="55" t="str">
        <f t="shared" ref="BC43:BC49" si="189">IFERROR(BB43/BA43,"NA")</f>
        <v>NA</v>
      </c>
      <c r="BD43" s="274">
        <f t="shared" ref="BD43:BD49" si="190">COUNTIF(AR43,"&gt;0")+COUNTIF(AU43,"&gt;0")+COUNTIF(AX43,"&gt;0")+COUNTIF(BA43,"&gt;0")</f>
        <v>0</v>
      </c>
      <c r="BE43" s="95">
        <f t="shared" ref="BE43:BE49" si="191">AN43+AR43+AU43+AX43+BA43</f>
        <v>1</v>
      </c>
      <c r="BF43" s="95">
        <f t="shared" ref="BF43:BF49" si="192">AO43+AS43+AV43+AY43+BB43</f>
        <v>134</v>
      </c>
      <c r="BG43" s="240"/>
      <c r="BH43" s="108">
        <f t="shared" ref="BH43:BH49" si="193">IFERROR(BF43/BE43,"NA")</f>
        <v>134</v>
      </c>
      <c r="BI43" s="104">
        <f>COUNTIF(Kamper!AF224:AH224,"&gt;0")</f>
        <v>0</v>
      </c>
      <c r="BJ43" s="86">
        <f>Kamper!AI224</f>
        <v>0</v>
      </c>
      <c r="BK43" s="55" t="str">
        <f t="shared" ref="BK43:BK49" si="194">IFERROR(BJ43/BI43,"NA")</f>
        <v>NA</v>
      </c>
      <c r="BL43" s="85">
        <f>COUNTIF(Kamper!AF242:AH242,"&gt;0")</f>
        <v>0</v>
      </c>
      <c r="BM43" s="86">
        <f>Kamper!AI242</f>
        <v>0</v>
      </c>
      <c r="BN43" s="55" t="str">
        <f t="shared" ref="BN43:BN49" si="195">IFERROR(BM43/BL43,"NA")</f>
        <v>NA</v>
      </c>
      <c r="BO43" s="85">
        <f>COUNTIF(Kamper!AF260:AH260,"&gt;0")</f>
        <v>0</v>
      </c>
      <c r="BP43" s="86">
        <f>Kamper!AI260</f>
        <v>0</v>
      </c>
      <c r="BQ43" s="55" t="str">
        <f t="shared" ref="BQ43:BQ49" si="196">IFERROR(BP43/BO43,"NA")</f>
        <v>NA</v>
      </c>
      <c r="BR43" s="85">
        <f>COUNTIF(Kamper!AF278:AH278,"&gt;0")</f>
        <v>0</v>
      </c>
      <c r="BS43" s="86">
        <f>Kamper!AI278</f>
        <v>0</v>
      </c>
      <c r="BT43" s="55" t="str">
        <f t="shared" ref="BT43:BT49" si="197">IFERROR(BS43/BR43,"NA")</f>
        <v>NA</v>
      </c>
      <c r="BU43" s="271">
        <f t="shared" ref="BU43:BU49" si="198">COUNTIF(BI43,"&gt;0")+COUNTIF(BL43,"&gt;0")+COUNTIF(BO43,"&gt;0")+COUNTIF(BR43,"&gt;0")</f>
        <v>0</v>
      </c>
      <c r="BV43" s="95">
        <f t="shared" ref="BV43:BV49" si="199">BE43+BI43+BL43+BO43+BR43</f>
        <v>1</v>
      </c>
      <c r="BW43" s="95">
        <f t="shared" ref="BW43:BW49" si="200">BF43+BJ43+BM43+BP43+BS43</f>
        <v>134</v>
      </c>
      <c r="BX43" s="240"/>
      <c r="BY43" s="97">
        <f t="shared" ref="BY43:BY49" si="201">IFERROR(BW43/BV43,"NA")</f>
        <v>134</v>
      </c>
      <c r="BZ43" s="85">
        <f>COUNTIF(Kamper!AF296:AH296,"&gt;0")</f>
        <v>0</v>
      </c>
      <c r="CA43" s="86">
        <f>Kamper!AI296</f>
        <v>0</v>
      </c>
      <c r="CB43" s="55" t="str">
        <f t="shared" ref="CB43:CB49" si="202">IFERROR(CA43/BZ43,"NA")</f>
        <v>NA</v>
      </c>
      <c r="CC43" s="85">
        <f>COUNTIF(Kamper!N314:P314,"&gt;0")</f>
        <v>0</v>
      </c>
      <c r="CD43" s="86">
        <f>Kamper!Q314</f>
        <v>0</v>
      </c>
      <c r="CE43" s="55" t="str">
        <f t="shared" ref="CE43:CE49" si="203">IFERROR(CD43/CC43,"NA")</f>
        <v>NA</v>
      </c>
      <c r="CF43" s="274">
        <f t="shared" ref="CF43:CF49" si="204">COUNTIF(BZ43,"&gt;0")+COUNTIF(CC43,"&gt;0")</f>
        <v>0</v>
      </c>
      <c r="CG43" s="234">
        <f t="shared" ref="CG43:CG49" si="205">BV43+BZ43+CC43</f>
        <v>1</v>
      </c>
      <c r="CH43" s="96">
        <f t="shared" ref="CH43:CH49" si="206">BW43+CA43+CD43</f>
        <v>134</v>
      </c>
      <c r="CI43" s="278"/>
      <c r="CJ43" s="97">
        <f t="shared" ref="CJ43:CJ49" si="207">IFERROR(CH43/CG43,"NA")</f>
        <v>134</v>
      </c>
    </row>
    <row r="44" spans="1:88" ht="17" thickBot="1">
      <c r="A44" s="48" t="s">
        <v>44</v>
      </c>
      <c r="B44" s="48"/>
      <c r="C44" s="48"/>
      <c r="D44" s="48"/>
      <c r="E44" s="48"/>
      <c r="F44" s="145">
        <f t="shared" ref="F44:F49" si="208">CG44</f>
        <v>0</v>
      </c>
      <c r="G44" s="75">
        <f t="shared" si="168"/>
        <v>0</v>
      </c>
      <c r="H44" s="131" t="str">
        <f t="shared" si="169"/>
        <v>NA</v>
      </c>
      <c r="I44" s="332">
        <f t="shared" si="170"/>
        <v>0</v>
      </c>
      <c r="J44" s="139">
        <f>COUNTIF(Kamper!Z9:AB9,"&gt;0")</f>
        <v>0</v>
      </c>
      <c r="K44" s="26">
        <f>Kamper!AC9</f>
        <v>0</v>
      </c>
      <c r="L44" s="125" t="str">
        <f t="shared" si="171"/>
        <v>NA</v>
      </c>
      <c r="M44" s="26">
        <f>COUNTIF(Kamper!AF27:AH27,"&gt;0")</f>
        <v>0</v>
      </c>
      <c r="N44" s="26">
        <f>Kamper!AI27</f>
        <v>0</v>
      </c>
      <c r="O44" s="125" t="str">
        <f t="shared" si="172"/>
        <v>NA</v>
      </c>
      <c r="P44" s="26">
        <f>COUNTIF(Kamper!Z45:AB45,"&gt;0")</f>
        <v>0</v>
      </c>
      <c r="Q44" s="26">
        <f>Kamper!AC45</f>
        <v>0</v>
      </c>
      <c r="R44" s="125" t="str">
        <f t="shared" si="173"/>
        <v>NA</v>
      </c>
      <c r="S44" s="26">
        <f>COUNTIF(Kamper!Z63:AB63,"&gt;0")</f>
        <v>0</v>
      </c>
      <c r="T44" s="26">
        <f>Kamper!AC63</f>
        <v>0</v>
      </c>
      <c r="U44" s="126" t="str">
        <f t="shared" si="174"/>
        <v>NA</v>
      </c>
      <c r="V44" s="271">
        <f t="shared" si="175"/>
        <v>0</v>
      </c>
      <c r="W44" s="130">
        <f t="shared" si="176"/>
        <v>0</v>
      </c>
      <c r="X44" s="95">
        <f t="shared" si="167"/>
        <v>0</v>
      </c>
      <c r="Y44" s="241"/>
      <c r="Z44" s="97" t="str">
        <f t="shared" si="177"/>
        <v>NA</v>
      </c>
      <c r="AA44" s="201">
        <f>COUNTIF(Kamper!Z81:AB81,"&gt;0")</f>
        <v>0</v>
      </c>
      <c r="AB44" s="86">
        <f>Kamper!AC81</f>
        <v>0</v>
      </c>
      <c r="AC44" s="52" t="str">
        <f t="shared" si="178"/>
        <v>NA</v>
      </c>
      <c r="AD44" s="85">
        <f>COUNTIF(Kamper!Z99:AB99,"&gt;0")</f>
        <v>0</v>
      </c>
      <c r="AE44" s="86">
        <f>Kamper!AC99</f>
        <v>0</v>
      </c>
      <c r="AF44" s="52" t="str">
        <f t="shared" si="179"/>
        <v>NA</v>
      </c>
      <c r="AG44" s="85">
        <f>COUNTIF(Kamper!Z117:AB117,"&gt;0")</f>
        <v>0</v>
      </c>
      <c r="AH44" s="86">
        <f>Kamper!AC117</f>
        <v>0</v>
      </c>
      <c r="AI44" s="52" t="str">
        <f t="shared" si="180"/>
        <v>NA</v>
      </c>
      <c r="AJ44" s="85">
        <f>COUNTIF(Kamper!Z135:AB135,"&gt;0")</f>
        <v>0</v>
      </c>
      <c r="AK44" s="86">
        <f>Kamper!AC135</f>
        <v>0</v>
      </c>
      <c r="AL44" s="52" t="str">
        <f t="shared" si="181"/>
        <v>NA</v>
      </c>
      <c r="AM44" s="271">
        <f t="shared" si="182"/>
        <v>0</v>
      </c>
      <c r="AN44" s="95">
        <f t="shared" si="183"/>
        <v>0</v>
      </c>
      <c r="AO44" s="234">
        <f t="shared" si="184"/>
        <v>0</v>
      </c>
      <c r="AP44" s="282"/>
      <c r="AQ44" s="97" t="str">
        <f t="shared" si="185"/>
        <v>NA</v>
      </c>
      <c r="AR44" s="104">
        <f>COUNTIF(Kamper!T153:V153,"&gt;0")</f>
        <v>0</v>
      </c>
      <c r="AS44" s="86">
        <f>Kamper!W153</f>
        <v>0</v>
      </c>
      <c r="AT44" s="52" t="str">
        <f t="shared" si="186"/>
        <v>NA</v>
      </c>
      <c r="AU44" s="85">
        <f>COUNTIF(Kamper!AF171:AH171,"&gt;0")</f>
        <v>0</v>
      </c>
      <c r="AV44" s="86">
        <f>Kamper!AI171</f>
        <v>0</v>
      </c>
      <c r="AW44" s="52" t="str">
        <f t="shared" si="187"/>
        <v>NA</v>
      </c>
      <c r="AX44" s="85">
        <f>COUNTIF(Kamper!B189:D189,"&gt;0")</f>
        <v>0</v>
      </c>
      <c r="AY44" s="86">
        <f>Kamper!E189</f>
        <v>0</v>
      </c>
      <c r="AZ44" s="52" t="str">
        <f t="shared" si="188"/>
        <v>NA</v>
      </c>
      <c r="BA44" s="85">
        <f>COUNTIF(Kamper!AF207:AH207,"&gt;0")</f>
        <v>0</v>
      </c>
      <c r="BB44" s="86">
        <f>Kamper!AI207</f>
        <v>0</v>
      </c>
      <c r="BC44" s="52" t="str">
        <f t="shared" si="189"/>
        <v>NA</v>
      </c>
      <c r="BD44" s="274">
        <f t="shared" si="190"/>
        <v>0</v>
      </c>
      <c r="BE44" s="95">
        <f t="shared" si="191"/>
        <v>0</v>
      </c>
      <c r="BF44" s="95">
        <f t="shared" si="192"/>
        <v>0</v>
      </c>
      <c r="BG44" s="241"/>
      <c r="BH44" s="108" t="str">
        <f t="shared" si="193"/>
        <v>NA</v>
      </c>
      <c r="BI44" s="104">
        <f>COUNTIF(Kamper!AF225:AH225,"&gt;0")</f>
        <v>0</v>
      </c>
      <c r="BJ44" s="86">
        <f>Kamper!AI225</f>
        <v>0</v>
      </c>
      <c r="BK44" s="52" t="str">
        <f t="shared" si="194"/>
        <v>NA</v>
      </c>
      <c r="BL44" s="85">
        <f>COUNTIF(Kamper!AF243:AH243,"&gt;0")</f>
        <v>0</v>
      </c>
      <c r="BM44" s="86">
        <f>Kamper!AI243</f>
        <v>0</v>
      </c>
      <c r="BN44" s="52" t="str">
        <f t="shared" si="195"/>
        <v>NA</v>
      </c>
      <c r="BO44" s="85">
        <f>COUNTIF(Kamper!AF261:AH261,"&gt;0")</f>
        <v>0</v>
      </c>
      <c r="BP44" s="86">
        <f>Kamper!AI261</f>
        <v>0</v>
      </c>
      <c r="BQ44" s="52" t="str">
        <f t="shared" si="196"/>
        <v>NA</v>
      </c>
      <c r="BR44" s="85">
        <f>COUNTIF(Kamper!AF279:AH279,"&gt;0")</f>
        <v>0</v>
      </c>
      <c r="BS44" s="86">
        <f>Kamper!AI279</f>
        <v>0</v>
      </c>
      <c r="BT44" s="52" t="str">
        <f t="shared" si="197"/>
        <v>NA</v>
      </c>
      <c r="BU44" s="271">
        <f t="shared" si="198"/>
        <v>0</v>
      </c>
      <c r="BV44" s="95">
        <f t="shared" si="199"/>
        <v>0</v>
      </c>
      <c r="BW44" s="95">
        <f t="shared" si="200"/>
        <v>0</v>
      </c>
      <c r="BX44" s="241"/>
      <c r="BY44" s="97" t="str">
        <f t="shared" si="201"/>
        <v>NA</v>
      </c>
      <c r="BZ44" s="85">
        <f>COUNTIF(Kamper!AF297:AH297,"&gt;0")</f>
        <v>0</v>
      </c>
      <c r="CA44" s="86">
        <f>Kamper!AI297</f>
        <v>0</v>
      </c>
      <c r="CB44" s="52" t="str">
        <f t="shared" si="202"/>
        <v>NA</v>
      </c>
      <c r="CC44" s="85">
        <f>COUNTIF(Kamper!N315:P315,"&gt;0")</f>
        <v>0</v>
      </c>
      <c r="CD44" s="86">
        <f>Kamper!Q315</f>
        <v>0</v>
      </c>
      <c r="CE44" s="52" t="str">
        <f t="shared" si="203"/>
        <v>NA</v>
      </c>
      <c r="CF44" s="274">
        <f t="shared" si="204"/>
        <v>0</v>
      </c>
      <c r="CG44" s="234">
        <f t="shared" si="205"/>
        <v>0</v>
      </c>
      <c r="CH44" s="96">
        <f t="shared" si="206"/>
        <v>0</v>
      </c>
      <c r="CI44" s="239"/>
      <c r="CJ44" s="97" t="str">
        <f t="shared" si="207"/>
        <v>NA</v>
      </c>
    </row>
    <row r="45" spans="1:88" ht="17" thickBot="1">
      <c r="A45" s="48" t="s">
        <v>46</v>
      </c>
      <c r="B45" s="48"/>
      <c r="C45" s="48"/>
      <c r="D45" s="48"/>
      <c r="E45" s="48"/>
      <c r="F45" s="145">
        <f t="shared" si="208"/>
        <v>0</v>
      </c>
      <c r="G45" s="75">
        <f t="shared" si="168"/>
        <v>0</v>
      </c>
      <c r="H45" s="131" t="str">
        <f t="shared" si="169"/>
        <v>NA</v>
      </c>
      <c r="I45" s="332">
        <f t="shared" si="170"/>
        <v>0</v>
      </c>
      <c r="J45" s="139">
        <f>COUNTIF(Kamper!Z10:AB10,"&gt;0")</f>
        <v>0</v>
      </c>
      <c r="K45" s="26">
        <f>Kamper!AC10</f>
        <v>0</v>
      </c>
      <c r="L45" s="125" t="str">
        <f t="shared" si="171"/>
        <v>NA</v>
      </c>
      <c r="M45" s="26">
        <f>COUNTIF(Kamper!AF28:AH28,"&gt;0")</f>
        <v>0</v>
      </c>
      <c r="N45" s="26">
        <f>Kamper!AI28</f>
        <v>0</v>
      </c>
      <c r="O45" s="125" t="str">
        <f t="shared" si="172"/>
        <v>NA</v>
      </c>
      <c r="P45" s="26">
        <f>COUNTIF(Kamper!Z46:AB46,"&gt;0")</f>
        <v>0</v>
      </c>
      <c r="Q45" s="26">
        <f>Kamper!AC46</f>
        <v>0</v>
      </c>
      <c r="R45" s="125" t="str">
        <f t="shared" si="173"/>
        <v>NA</v>
      </c>
      <c r="S45" s="26">
        <f>COUNTIF(Kamper!Z64:AB64,"&gt;0")</f>
        <v>0</v>
      </c>
      <c r="T45" s="26">
        <f>Kamper!AC64</f>
        <v>0</v>
      </c>
      <c r="U45" s="126" t="str">
        <f t="shared" si="174"/>
        <v>NA</v>
      </c>
      <c r="V45" s="271">
        <f t="shared" si="175"/>
        <v>0</v>
      </c>
      <c r="W45" s="130">
        <f t="shared" si="176"/>
        <v>0</v>
      </c>
      <c r="X45" s="95">
        <f t="shared" si="167"/>
        <v>0</v>
      </c>
      <c r="Y45" s="241"/>
      <c r="Z45" s="97" t="str">
        <f t="shared" si="177"/>
        <v>NA</v>
      </c>
      <c r="AA45" s="201">
        <f>COUNTIF(Kamper!Z82:AB82,"&gt;0")</f>
        <v>0</v>
      </c>
      <c r="AB45" s="86">
        <f>Kamper!AC82</f>
        <v>0</v>
      </c>
      <c r="AC45" s="52" t="str">
        <f t="shared" si="178"/>
        <v>NA</v>
      </c>
      <c r="AD45" s="85">
        <f>COUNTIF(Kamper!Z100:AB100,"&gt;0")</f>
        <v>0</v>
      </c>
      <c r="AE45" s="86">
        <f>Kamper!AC100</f>
        <v>0</v>
      </c>
      <c r="AF45" s="52" t="str">
        <f t="shared" si="179"/>
        <v>NA</v>
      </c>
      <c r="AG45" s="85">
        <f>COUNTIF(Kamper!Z118:AB118,"&gt;0")</f>
        <v>0</v>
      </c>
      <c r="AH45" s="86">
        <f>Kamper!AC118</f>
        <v>0</v>
      </c>
      <c r="AI45" s="52" t="str">
        <f t="shared" si="180"/>
        <v>NA</v>
      </c>
      <c r="AJ45" s="85">
        <f>COUNTIF(Kamper!Z136:AB136,"&gt;0")</f>
        <v>0</v>
      </c>
      <c r="AK45" s="86">
        <f>Kamper!AC136</f>
        <v>0</v>
      </c>
      <c r="AL45" s="52" t="str">
        <f t="shared" si="181"/>
        <v>NA</v>
      </c>
      <c r="AM45" s="271">
        <f t="shared" si="182"/>
        <v>0</v>
      </c>
      <c r="AN45" s="95">
        <f t="shared" si="183"/>
        <v>0</v>
      </c>
      <c r="AO45" s="234">
        <f t="shared" si="184"/>
        <v>0</v>
      </c>
      <c r="AP45" s="282"/>
      <c r="AQ45" s="97" t="str">
        <f t="shared" si="185"/>
        <v>NA</v>
      </c>
      <c r="AR45" s="104">
        <f>COUNTIF(Kamper!T154:V154,"&gt;0")</f>
        <v>0</v>
      </c>
      <c r="AS45" s="86">
        <f>Kamper!W154</f>
        <v>0</v>
      </c>
      <c r="AT45" s="52" t="str">
        <f t="shared" si="186"/>
        <v>NA</v>
      </c>
      <c r="AU45" s="85">
        <f>COUNTIF(Kamper!AF172:AH172,"&gt;0")</f>
        <v>0</v>
      </c>
      <c r="AV45" s="86">
        <f>Kamper!AI172</f>
        <v>0</v>
      </c>
      <c r="AW45" s="52" t="str">
        <f t="shared" si="187"/>
        <v>NA</v>
      </c>
      <c r="AX45" s="85">
        <f>COUNTIF(Kamper!B190:D190,"&gt;0")</f>
        <v>0</v>
      </c>
      <c r="AY45" s="86">
        <f>Kamper!E190</f>
        <v>0</v>
      </c>
      <c r="AZ45" s="52" t="str">
        <f t="shared" si="188"/>
        <v>NA</v>
      </c>
      <c r="BA45" s="85">
        <f>COUNTIF(Kamper!AF208:AH208,"&gt;0")</f>
        <v>0</v>
      </c>
      <c r="BB45" s="86">
        <f>Kamper!AI208</f>
        <v>0</v>
      </c>
      <c r="BC45" s="52" t="str">
        <f t="shared" si="189"/>
        <v>NA</v>
      </c>
      <c r="BD45" s="274">
        <f t="shared" si="190"/>
        <v>0</v>
      </c>
      <c r="BE45" s="95">
        <f t="shared" si="191"/>
        <v>0</v>
      </c>
      <c r="BF45" s="95">
        <f t="shared" si="192"/>
        <v>0</v>
      </c>
      <c r="BG45" s="241"/>
      <c r="BH45" s="108" t="str">
        <f t="shared" si="193"/>
        <v>NA</v>
      </c>
      <c r="BI45" s="104">
        <f>COUNTIF(Kamper!AF226:AH226,"&gt;0")</f>
        <v>0</v>
      </c>
      <c r="BJ45" s="86">
        <f>Kamper!AI226</f>
        <v>0</v>
      </c>
      <c r="BK45" s="52" t="str">
        <f t="shared" si="194"/>
        <v>NA</v>
      </c>
      <c r="BL45" s="85">
        <f>COUNTIF(Kamper!AF244:AH244,"&gt;0")</f>
        <v>0</v>
      </c>
      <c r="BM45" s="86">
        <f>Kamper!AI244</f>
        <v>0</v>
      </c>
      <c r="BN45" s="52" t="str">
        <f t="shared" si="195"/>
        <v>NA</v>
      </c>
      <c r="BO45" s="85">
        <f>COUNTIF(Kamper!AF262:AH262,"&gt;0")</f>
        <v>0</v>
      </c>
      <c r="BP45" s="86">
        <f>Kamper!AI262</f>
        <v>0</v>
      </c>
      <c r="BQ45" s="52" t="str">
        <f t="shared" si="196"/>
        <v>NA</v>
      </c>
      <c r="BR45" s="85">
        <f>COUNTIF(Kamper!AF280:AH280,"&gt;0")</f>
        <v>0</v>
      </c>
      <c r="BS45" s="86">
        <f>Kamper!AI280</f>
        <v>0</v>
      </c>
      <c r="BT45" s="52" t="str">
        <f t="shared" si="197"/>
        <v>NA</v>
      </c>
      <c r="BU45" s="271">
        <f t="shared" si="198"/>
        <v>0</v>
      </c>
      <c r="BV45" s="95">
        <f t="shared" si="199"/>
        <v>0</v>
      </c>
      <c r="BW45" s="95">
        <f t="shared" si="200"/>
        <v>0</v>
      </c>
      <c r="BX45" s="241"/>
      <c r="BY45" s="97" t="str">
        <f t="shared" si="201"/>
        <v>NA</v>
      </c>
      <c r="BZ45" s="85">
        <f>COUNTIF(Kamper!AF298:AH298,"&gt;0")</f>
        <v>0</v>
      </c>
      <c r="CA45" s="86">
        <f>Kamper!AI298</f>
        <v>0</v>
      </c>
      <c r="CB45" s="52" t="str">
        <f t="shared" si="202"/>
        <v>NA</v>
      </c>
      <c r="CC45" s="85">
        <f>COUNTIF(Kamper!N316:P316,"&gt;0")</f>
        <v>0</v>
      </c>
      <c r="CD45" s="86">
        <f>Kamper!Q316</f>
        <v>0</v>
      </c>
      <c r="CE45" s="52" t="str">
        <f t="shared" si="203"/>
        <v>NA</v>
      </c>
      <c r="CF45" s="274">
        <f t="shared" si="204"/>
        <v>0</v>
      </c>
      <c r="CG45" s="234">
        <f t="shared" si="205"/>
        <v>0</v>
      </c>
      <c r="CH45" s="96">
        <f t="shared" si="206"/>
        <v>0</v>
      </c>
      <c r="CI45" s="239"/>
      <c r="CJ45" s="97" t="str">
        <f t="shared" si="207"/>
        <v>NA</v>
      </c>
    </row>
    <row r="46" spans="1:88" ht="17" thickBot="1">
      <c r="A46" s="48" t="s">
        <v>47</v>
      </c>
      <c r="B46" s="48"/>
      <c r="C46" s="48"/>
      <c r="D46" s="48"/>
      <c r="E46" s="48"/>
      <c r="F46" s="145">
        <f t="shared" si="208"/>
        <v>0</v>
      </c>
      <c r="G46" s="75">
        <f t="shared" si="168"/>
        <v>0</v>
      </c>
      <c r="H46" s="131" t="str">
        <f t="shared" si="169"/>
        <v>NA</v>
      </c>
      <c r="I46" s="332">
        <f t="shared" si="170"/>
        <v>0</v>
      </c>
      <c r="J46" s="139">
        <f>COUNTIF(Kamper!Z11:AB11,"&gt;0")</f>
        <v>0</v>
      </c>
      <c r="K46" s="26">
        <f>Kamper!AC11</f>
        <v>0</v>
      </c>
      <c r="L46" s="125" t="str">
        <f t="shared" si="171"/>
        <v>NA</v>
      </c>
      <c r="M46" s="26">
        <f>COUNTIF(Kamper!AF29:AH29,"&gt;0")</f>
        <v>0</v>
      </c>
      <c r="N46" s="26">
        <f>Kamper!AI29</f>
        <v>0</v>
      </c>
      <c r="O46" s="125" t="str">
        <f t="shared" si="172"/>
        <v>NA</v>
      </c>
      <c r="P46" s="26">
        <f>COUNTIF(Kamper!Z47:AB47,"&gt;0")</f>
        <v>0</v>
      </c>
      <c r="Q46" s="26">
        <f>Kamper!AC47</f>
        <v>0</v>
      </c>
      <c r="R46" s="125" t="str">
        <f t="shared" si="173"/>
        <v>NA</v>
      </c>
      <c r="S46" s="26">
        <f>COUNTIF(Kamper!Z65:AB65,"&gt;0")</f>
        <v>0</v>
      </c>
      <c r="T46" s="26">
        <f>Kamper!AC65</f>
        <v>0</v>
      </c>
      <c r="U46" s="126" t="str">
        <f t="shared" si="174"/>
        <v>NA</v>
      </c>
      <c r="V46" s="271">
        <f t="shared" si="175"/>
        <v>0</v>
      </c>
      <c r="W46" s="130">
        <f t="shared" si="176"/>
        <v>0</v>
      </c>
      <c r="X46" s="95">
        <f t="shared" si="167"/>
        <v>0</v>
      </c>
      <c r="Y46" s="241"/>
      <c r="Z46" s="97" t="str">
        <f t="shared" si="177"/>
        <v>NA</v>
      </c>
      <c r="AA46" s="201">
        <f>COUNTIF(Kamper!Z83:AB83,"&gt;0")</f>
        <v>0</v>
      </c>
      <c r="AB46" s="86">
        <f>Kamper!AC83</f>
        <v>0</v>
      </c>
      <c r="AC46" s="52" t="str">
        <f t="shared" si="178"/>
        <v>NA</v>
      </c>
      <c r="AD46" s="85">
        <f>COUNTIF(Kamper!Z101:AB101,"&gt;0")</f>
        <v>0</v>
      </c>
      <c r="AE46" s="86">
        <f>Kamper!AC101</f>
        <v>0</v>
      </c>
      <c r="AF46" s="52" t="str">
        <f t="shared" si="179"/>
        <v>NA</v>
      </c>
      <c r="AG46" s="85">
        <f>COUNTIF(Kamper!Z119:AB119,"&gt;0")</f>
        <v>0</v>
      </c>
      <c r="AH46" s="86">
        <f>Kamper!AC119</f>
        <v>0</v>
      </c>
      <c r="AI46" s="52" t="str">
        <f t="shared" si="180"/>
        <v>NA</v>
      </c>
      <c r="AJ46" s="85">
        <f>COUNTIF(Kamper!Z137:AB137,"&gt;0")</f>
        <v>0</v>
      </c>
      <c r="AK46" s="86">
        <f>Kamper!AC137</f>
        <v>0</v>
      </c>
      <c r="AL46" s="52" t="str">
        <f t="shared" si="181"/>
        <v>NA</v>
      </c>
      <c r="AM46" s="271">
        <f t="shared" si="182"/>
        <v>0</v>
      </c>
      <c r="AN46" s="95">
        <f t="shared" si="183"/>
        <v>0</v>
      </c>
      <c r="AO46" s="234">
        <f t="shared" si="184"/>
        <v>0</v>
      </c>
      <c r="AP46" s="282"/>
      <c r="AQ46" s="97" t="str">
        <f t="shared" si="185"/>
        <v>NA</v>
      </c>
      <c r="AR46" s="104">
        <f>COUNTIF(Kamper!T155:V155,"&gt;0")</f>
        <v>0</v>
      </c>
      <c r="AS46" s="86">
        <f>Kamper!W155</f>
        <v>0</v>
      </c>
      <c r="AT46" s="52" t="str">
        <f t="shared" si="186"/>
        <v>NA</v>
      </c>
      <c r="AU46" s="85">
        <f>COUNTIF(Kamper!AF173:AH173,"&gt;0")</f>
        <v>0</v>
      </c>
      <c r="AV46" s="86">
        <f>Kamper!AI173</f>
        <v>0</v>
      </c>
      <c r="AW46" s="52" t="str">
        <f t="shared" si="187"/>
        <v>NA</v>
      </c>
      <c r="AX46" s="85">
        <f>COUNTIF(Kamper!B191:D191,"&gt;0")</f>
        <v>0</v>
      </c>
      <c r="AY46" s="86">
        <f>Kamper!E191</f>
        <v>0</v>
      </c>
      <c r="AZ46" s="52" t="str">
        <f t="shared" si="188"/>
        <v>NA</v>
      </c>
      <c r="BA46" s="85">
        <f>COUNTIF(Kamper!AF209:AH209,"&gt;0")</f>
        <v>0</v>
      </c>
      <c r="BB46" s="86">
        <f>Kamper!AI209</f>
        <v>0</v>
      </c>
      <c r="BC46" s="52" t="str">
        <f t="shared" si="189"/>
        <v>NA</v>
      </c>
      <c r="BD46" s="274">
        <f t="shared" si="190"/>
        <v>0</v>
      </c>
      <c r="BE46" s="95">
        <f t="shared" si="191"/>
        <v>0</v>
      </c>
      <c r="BF46" s="95">
        <f t="shared" si="192"/>
        <v>0</v>
      </c>
      <c r="BG46" s="241"/>
      <c r="BH46" s="108" t="str">
        <f t="shared" si="193"/>
        <v>NA</v>
      </c>
      <c r="BI46" s="104">
        <f>COUNTIF(Kamper!AF227:AH227,"&gt;0")</f>
        <v>0</v>
      </c>
      <c r="BJ46" s="86">
        <f>Kamper!AI227</f>
        <v>0</v>
      </c>
      <c r="BK46" s="52" t="str">
        <f t="shared" si="194"/>
        <v>NA</v>
      </c>
      <c r="BL46" s="85">
        <f>COUNTIF(Kamper!AF245:AH245,"&gt;0")</f>
        <v>0</v>
      </c>
      <c r="BM46" s="86">
        <f>Kamper!AI245</f>
        <v>0</v>
      </c>
      <c r="BN46" s="52" t="str">
        <f t="shared" si="195"/>
        <v>NA</v>
      </c>
      <c r="BO46" s="85">
        <f>COUNTIF(Kamper!AF263:AH263,"&gt;0")</f>
        <v>0</v>
      </c>
      <c r="BP46" s="86">
        <f>Kamper!AI263</f>
        <v>0</v>
      </c>
      <c r="BQ46" s="52" t="str">
        <f t="shared" si="196"/>
        <v>NA</v>
      </c>
      <c r="BR46" s="85">
        <f>COUNTIF(Kamper!AF281:AH281,"&gt;0")</f>
        <v>0</v>
      </c>
      <c r="BS46" s="86">
        <f>Kamper!AI281</f>
        <v>0</v>
      </c>
      <c r="BT46" s="52" t="str">
        <f t="shared" si="197"/>
        <v>NA</v>
      </c>
      <c r="BU46" s="271">
        <f t="shared" si="198"/>
        <v>0</v>
      </c>
      <c r="BV46" s="95">
        <f t="shared" si="199"/>
        <v>0</v>
      </c>
      <c r="BW46" s="95">
        <f t="shared" si="200"/>
        <v>0</v>
      </c>
      <c r="BX46" s="241"/>
      <c r="BY46" s="97" t="str">
        <f t="shared" si="201"/>
        <v>NA</v>
      </c>
      <c r="BZ46" s="85">
        <f>COUNTIF(Kamper!AF299:AH299,"&gt;0")</f>
        <v>0</v>
      </c>
      <c r="CA46" s="86">
        <f>Kamper!AI299</f>
        <v>0</v>
      </c>
      <c r="CB46" s="52" t="str">
        <f t="shared" si="202"/>
        <v>NA</v>
      </c>
      <c r="CC46" s="85">
        <f>COUNTIF(Kamper!N317:P317,"&gt;0")</f>
        <v>0</v>
      </c>
      <c r="CD46" s="86">
        <f>Kamper!Q317</f>
        <v>0</v>
      </c>
      <c r="CE46" s="52" t="str">
        <f t="shared" si="203"/>
        <v>NA</v>
      </c>
      <c r="CF46" s="274">
        <f t="shared" si="204"/>
        <v>0</v>
      </c>
      <c r="CG46" s="234">
        <f t="shared" si="205"/>
        <v>0</v>
      </c>
      <c r="CH46" s="96">
        <f t="shared" si="206"/>
        <v>0</v>
      </c>
      <c r="CI46" s="239"/>
      <c r="CJ46" s="97" t="str">
        <f t="shared" si="207"/>
        <v>NA</v>
      </c>
    </row>
    <row r="47" spans="1:88" ht="17" thickBot="1">
      <c r="A47" s="48" t="s">
        <v>293</v>
      </c>
      <c r="B47" s="48"/>
      <c r="C47" s="48"/>
      <c r="D47" s="48"/>
      <c r="E47" s="48"/>
      <c r="F47" s="145">
        <f t="shared" si="208"/>
        <v>0</v>
      </c>
      <c r="G47" s="75">
        <f t="shared" si="168"/>
        <v>0</v>
      </c>
      <c r="H47" s="131" t="str">
        <f t="shared" si="169"/>
        <v>NA</v>
      </c>
      <c r="I47" s="332">
        <f t="shared" si="170"/>
        <v>0</v>
      </c>
      <c r="J47" s="139">
        <f>COUNTIF(Kamper!Z12:AB12,"&gt;0")</f>
        <v>0</v>
      </c>
      <c r="K47" s="26">
        <f>Kamper!AC12</f>
        <v>0</v>
      </c>
      <c r="L47" s="125" t="str">
        <f t="shared" si="171"/>
        <v>NA</v>
      </c>
      <c r="M47" s="26">
        <f>COUNTIF(Kamper!AF30:AH30,"&gt;0")</f>
        <v>0</v>
      </c>
      <c r="N47" s="26">
        <f>Kamper!AI30</f>
        <v>0</v>
      </c>
      <c r="O47" s="125" t="str">
        <f t="shared" si="172"/>
        <v>NA</v>
      </c>
      <c r="P47" s="26">
        <f>COUNTIF(Kamper!Z48:AB48,"&gt;0")</f>
        <v>0</v>
      </c>
      <c r="Q47" s="26">
        <f>Kamper!AC48</f>
        <v>0</v>
      </c>
      <c r="R47" s="125" t="str">
        <f t="shared" si="173"/>
        <v>NA</v>
      </c>
      <c r="S47" s="26">
        <f>COUNTIF(Kamper!Z66:AB66,"&gt;0")</f>
        <v>0</v>
      </c>
      <c r="T47" s="26">
        <f>Kamper!AC66</f>
        <v>0</v>
      </c>
      <c r="U47" s="126" t="str">
        <f t="shared" si="174"/>
        <v>NA</v>
      </c>
      <c r="V47" s="271">
        <f t="shared" si="175"/>
        <v>0</v>
      </c>
      <c r="W47" s="130">
        <f t="shared" si="176"/>
        <v>0</v>
      </c>
      <c r="X47" s="95">
        <f t="shared" si="167"/>
        <v>0</v>
      </c>
      <c r="Y47" s="241"/>
      <c r="Z47" s="97" t="str">
        <f t="shared" si="177"/>
        <v>NA</v>
      </c>
      <c r="AA47" s="201">
        <f>COUNTIF(Kamper!Z84:AB84,"&gt;0")</f>
        <v>0</v>
      </c>
      <c r="AB47" s="86">
        <f>Kamper!AC84</f>
        <v>0</v>
      </c>
      <c r="AC47" s="52" t="str">
        <f t="shared" si="178"/>
        <v>NA</v>
      </c>
      <c r="AD47" s="85">
        <f>COUNTIF(Kamper!Z102:AB102,"&gt;0")</f>
        <v>0</v>
      </c>
      <c r="AE47" s="86">
        <f>Kamper!AC102</f>
        <v>0</v>
      </c>
      <c r="AF47" s="52" t="str">
        <f t="shared" si="179"/>
        <v>NA</v>
      </c>
      <c r="AG47" s="85">
        <f>COUNTIF(Kamper!Z120:AB120,"&gt;0")</f>
        <v>0</v>
      </c>
      <c r="AH47" s="86">
        <f>Kamper!AC120</f>
        <v>0</v>
      </c>
      <c r="AI47" s="52" t="str">
        <f t="shared" si="180"/>
        <v>NA</v>
      </c>
      <c r="AJ47" s="85">
        <f>COUNTIF(Kamper!Z138:AB138,"&gt;0")</f>
        <v>0</v>
      </c>
      <c r="AK47" s="86">
        <f>Kamper!AC138</f>
        <v>0</v>
      </c>
      <c r="AL47" s="52" t="str">
        <f t="shared" si="181"/>
        <v>NA</v>
      </c>
      <c r="AM47" s="271">
        <f t="shared" si="182"/>
        <v>0</v>
      </c>
      <c r="AN47" s="95">
        <f t="shared" si="183"/>
        <v>0</v>
      </c>
      <c r="AO47" s="234">
        <f t="shared" si="184"/>
        <v>0</v>
      </c>
      <c r="AP47" s="282"/>
      <c r="AQ47" s="97" t="str">
        <f t="shared" si="185"/>
        <v>NA</v>
      </c>
      <c r="AR47" s="104">
        <f>COUNTIF(Kamper!T156:V156,"&gt;0")</f>
        <v>0</v>
      </c>
      <c r="AS47" s="86">
        <f>Kamper!W156</f>
        <v>0</v>
      </c>
      <c r="AT47" s="52" t="str">
        <f t="shared" si="186"/>
        <v>NA</v>
      </c>
      <c r="AU47" s="85">
        <f>COUNTIF(Kamper!AF174:AH174,"&gt;0")</f>
        <v>0</v>
      </c>
      <c r="AV47" s="86">
        <f>Kamper!AI174</f>
        <v>0</v>
      </c>
      <c r="AW47" s="52" t="str">
        <f t="shared" si="187"/>
        <v>NA</v>
      </c>
      <c r="AX47" s="85">
        <f>COUNTIF(Kamper!B192:D192,"&gt;0")</f>
        <v>0</v>
      </c>
      <c r="AY47" s="86">
        <f>Kamper!E192</f>
        <v>0</v>
      </c>
      <c r="AZ47" s="52" t="str">
        <f t="shared" si="188"/>
        <v>NA</v>
      </c>
      <c r="BA47" s="85">
        <f>COUNTIF(Kamper!AF210:AH210,"&gt;0")</f>
        <v>0</v>
      </c>
      <c r="BB47" s="86">
        <f>Kamper!AI210</f>
        <v>0</v>
      </c>
      <c r="BC47" s="52" t="str">
        <f t="shared" si="189"/>
        <v>NA</v>
      </c>
      <c r="BD47" s="274">
        <f t="shared" si="190"/>
        <v>0</v>
      </c>
      <c r="BE47" s="95">
        <f t="shared" si="191"/>
        <v>0</v>
      </c>
      <c r="BF47" s="95">
        <f t="shared" si="192"/>
        <v>0</v>
      </c>
      <c r="BG47" s="241"/>
      <c r="BH47" s="108" t="str">
        <f t="shared" si="193"/>
        <v>NA</v>
      </c>
      <c r="BI47" s="104">
        <f>COUNTIF(Kamper!AF228:AH228,"&gt;0")</f>
        <v>0</v>
      </c>
      <c r="BJ47" s="86">
        <f>Kamper!AI228</f>
        <v>0</v>
      </c>
      <c r="BK47" s="52" t="str">
        <f t="shared" si="194"/>
        <v>NA</v>
      </c>
      <c r="BL47" s="85">
        <f>COUNTIF(Kamper!AF246:AH246,"&gt;0")</f>
        <v>0</v>
      </c>
      <c r="BM47" s="86">
        <f>Kamper!AI246</f>
        <v>0</v>
      </c>
      <c r="BN47" s="52" t="str">
        <f t="shared" si="195"/>
        <v>NA</v>
      </c>
      <c r="BO47" s="85">
        <f>COUNTIF(Kamper!AF264:AH264,"&gt;0")</f>
        <v>0</v>
      </c>
      <c r="BP47" s="86">
        <f>Kamper!AI264</f>
        <v>0</v>
      </c>
      <c r="BQ47" s="52" t="str">
        <f t="shared" si="196"/>
        <v>NA</v>
      </c>
      <c r="BR47" s="85">
        <f>COUNTIF(Kamper!AF282:AH282,"&gt;0")</f>
        <v>0</v>
      </c>
      <c r="BS47" s="86">
        <f>Kamper!AI282</f>
        <v>0</v>
      </c>
      <c r="BT47" s="52" t="str">
        <f t="shared" si="197"/>
        <v>NA</v>
      </c>
      <c r="BU47" s="271">
        <f t="shared" si="198"/>
        <v>0</v>
      </c>
      <c r="BV47" s="95">
        <f t="shared" si="199"/>
        <v>0</v>
      </c>
      <c r="BW47" s="95">
        <f t="shared" si="200"/>
        <v>0</v>
      </c>
      <c r="BX47" s="241"/>
      <c r="BY47" s="97" t="str">
        <f t="shared" si="201"/>
        <v>NA</v>
      </c>
      <c r="BZ47" s="85">
        <f>COUNTIF(Kamper!AF300:AH300,"&gt;0")</f>
        <v>0</v>
      </c>
      <c r="CA47" s="86">
        <f>Kamper!AI300</f>
        <v>0</v>
      </c>
      <c r="CB47" s="52" t="str">
        <f t="shared" si="202"/>
        <v>NA</v>
      </c>
      <c r="CC47" s="85">
        <f>COUNTIF(Kamper!N318:P318,"&gt;0")</f>
        <v>0</v>
      </c>
      <c r="CD47" s="86">
        <f>Kamper!Q318</f>
        <v>0</v>
      </c>
      <c r="CE47" s="52" t="str">
        <f t="shared" si="203"/>
        <v>NA</v>
      </c>
      <c r="CF47" s="274">
        <f t="shared" si="204"/>
        <v>0</v>
      </c>
      <c r="CG47" s="234">
        <f t="shared" si="205"/>
        <v>0</v>
      </c>
      <c r="CH47" s="96">
        <f t="shared" si="206"/>
        <v>0</v>
      </c>
      <c r="CI47" s="239"/>
      <c r="CJ47" s="97" t="str">
        <f t="shared" si="207"/>
        <v>NA</v>
      </c>
    </row>
    <row r="48" spans="1:88" ht="17" thickBot="1">
      <c r="A48" s="48" t="s">
        <v>49</v>
      </c>
      <c r="B48" s="48"/>
      <c r="C48" s="48"/>
      <c r="D48" s="48"/>
      <c r="E48" s="48"/>
      <c r="F48" s="145">
        <f t="shared" si="208"/>
        <v>0</v>
      </c>
      <c r="G48" s="75">
        <f t="shared" si="168"/>
        <v>0</v>
      </c>
      <c r="H48" s="131" t="str">
        <f t="shared" si="169"/>
        <v>NA</v>
      </c>
      <c r="I48" s="332">
        <f t="shared" si="170"/>
        <v>0</v>
      </c>
      <c r="J48" s="139">
        <f>COUNTIF(Kamper!Z13:AB13,"&gt;0")</f>
        <v>0</v>
      </c>
      <c r="K48" s="26">
        <f>Kamper!AC13</f>
        <v>0</v>
      </c>
      <c r="L48" s="125" t="str">
        <f t="shared" si="171"/>
        <v>NA</v>
      </c>
      <c r="M48" s="26">
        <f>COUNTIF(Kamper!AF31:AH31,"&gt;0")</f>
        <v>0</v>
      </c>
      <c r="N48" s="26">
        <f>Kamper!AI31</f>
        <v>0</v>
      </c>
      <c r="O48" s="125" t="str">
        <f t="shared" si="172"/>
        <v>NA</v>
      </c>
      <c r="P48" s="26">
        <f>COUNTIF(Kamper!Z49:AB49,"&gt;0")</f>
        <v>0</v>
      </c>
      <c r="Q48" s="26">
        <f>Kamper!AC49</f>
        <v>0</v>
      </c>
      <c r="R48" s="125" t="str">
        <f t="shared" si="173"/>
        <v>NA</v>
      </c>
      <c r="S48" s="26">
        <f>COUNTIF(Kamper!Z67:AB67,"&gt;0")</f>
        <v>0</v>
      </c>
      <c r="T48" s="26">
        <f>Kamper!AC67</f>
        <v>0</v>
      </c>
      <c r="U48" s="126" t="str">
        <f t="shared" si="174"/>
        <v>NA</v>
      </c>
      <c r="V48" s="271">
        <f t="shared" si="175"/>
        <v>0</v>
      </c>
      <c r="W48" s="130">
        <f t="shared" si="176"/>
        <v>0</v>
      </c>
      <c r="X48" s="95">
        <f t="shared" si="167"/>
        <v>0</v>
      </c>
      <c r="Y48" s="241"/>
      <c r="Z48" s="97" t="str">
        <f t="shared" si="177"/>
        <v>NA</v>
      </c>
      <c r="AA48" s="201">
        <f>COUNTIF(Kamper!Z85:AB85,"&gt;0")</f>
        <v>0</v>
      </c>
      <c r="AB48" s="86">
        <f>Kamper!AC85</f>
        <v>0</v>
      </c>
      <c r="AC48" s="52" t="str">
        <f t="shared" si="178"/>
        <v>NA</v>
      </c>
      <c r="AD48" s="85">
        <f>COUNTIF(Kamper!Z103:AB103,"&gt;0")</f>
        <v>0</v>
      </c>
      <c r="AE48" s="86">
        <f>Kamper!AC103</f>
        <v>0</v>
      </c>
      <c r="AF48" s="52" t="str">
        <f t="shared" si="179"/>
        <v>NA</v>
      </c>
      <c r="AG48" s="85">
        <f>COUNTIF(Kamper!Z121:AB121,"&gt;0")</f>
        <v>0</v>
      </c>
      <c r="AH48" s="86">
        <f>Kamper!AC121</f>
        <v>0</v>
      </c>
      <c r="AI48" s="52" t="str">
        <f t="shared" si="180"/>
        <v>NA</v>
      </c>
      <c r="AJ48" s="85">
        <f>COUNTIF(Kamper!Z139:AB139,"&gt;0")</f>
        <v>0</v>
      </c>
      <c r="AK48" s="86">
        <f>Kamper!AC139</f>
        <v>0</v>
      </c>
      <c r="AL48" s="52" t="str">
        <f t="shared" si="181"/>
        <v>NA</v>
      </c>
      <c r="AM48" s="271">
        <f t="shared" si="182"/>
        <v>0</v>
      </c>
      <c r="AN48" s="95">
        <f t="shared" si="183"/>
        <v>0</v>
      </c>
      <c r="AO48" s="234">
        <f t="shared" si="184"/>
        <v>0</v>
      </c>
      <c r="AP48" s="282"/>
      <c r="AQ48" s="97" t="str">
        <f t="shared" si="185"/>
        <v>NA</v>
      </c>
      <c r="AR48" s="104">
        <f>COUNTIF(Kamper!T157:V157,"&gt;0")</f>
        <v>0</v>
      </c>
      <c r="AS48" s="86">
        <f>Kamper!W157</f>
        <v>0</v>
      </c>
      <c r="AT48" s="52" t="str">
        <f t="shared" si="186"/>
        <v>NA</v>
      </c>
      <c r="AU48" s="85">
        <f>COUNTIF(Kamper!AF175:AH175,"&gt;0")</f>
        <v>0</v>
      </c>
      <c r="AV48" s="86">
        <f>Kamper!AI175</f>
        <v>0</v>
      </c>
      <c r="AW48" s="52" t="str">
        <f t="shared" si="187"/>
        <v>NA</v>
      </c>
      <c r="AX48" s="85">
        <f>COUNTIF(Kamper!B193:D193,"&gt;0")</f>
        <v>0</v>
      </c>
      <c r="AY48" s="86">
        <f>Kamper!E193</f>
        <v>0</v>
      </c>
      <c r="AZ48" s="52" t="str">
        <f t="shared" si="188"/>
        <v>NA</v>
      </c>
      <c r="BA48" s="85">
        <f>COUNTIF(Kamper!AF211:AH211,"&gt;0")</f>
        <v>0</v>
      </c>
      <c r="BB48" s="86">
        <f>Kamper!AI211</f>
        <v>0</v>
      </c>
      <c r="BC48" s="52" t="str">
        <f t="shared" si="189"/>
        <v>NA</v>
      </c>
      <c r="BD48" s="274">
        <f t="shared" si="190"/>
        <v>0</v>
      </c>
      <c r="BE48" s="95">
        <f t="shared" si="191"/>
        <v>0</v>
      </c>
      <c r="BF48" s="95">
        <f t="shared" si="192"/>
        <v>0</v>
      </c>
      <c r="BG48" s="241"/>
      <c r="BH48" s="108" t="str">
        <f t="shared" si="193"/>
        <v>NA</v>
      </c>
      <c r="BI48" s="104">
        <f>COUNTIF(Kamper!AF229:AH229,"&gt;0")</f>
        <v>0</v>
      </c>
      <c r="BJ48" s="86">
        <f>Kamper!AI229</f>
        <v>0</v>
      </c>
      <c r="BK48" s="52" t="str">
        <f t="shared" si="194"/>
        <v>NA</v>
      </c>
      <c r="BL48" s="85">
        <f>COUNTIF(Kamper!AF247:AH247,"&gt;0")</f>
        <v>0</v>
      </c>
      <c r="BM48" s="86">
        <f>Kamper!AI247</f>
        <v>0</v>
      </c>
      <c r="BN48" s="52" t="str">
        <f t="shared" si="195"/>
        <v>NA</v>
      </c>
      <c r="BO48" s="85">
        <f>COUNTIF(Kamper!AF265:AH265,"&gt;0")</f>
        <v>0</v>
      </c>
      <c r="BP48" s="86">
        <f>Kamper!AI265</f>
        <v>0</v>
      </c>
      <c r="BQ48" s="52" t="str">
        <f t="shared" si="196"/>
        <v>NA</v>
      </c>
      <c r="BR48" s="85">
        <f>COUNTIF(Kamper!AF283:AH283,"&gt;0")</f>
        <v>0</v>
      </c>
      <c r="BS48" s="86">
        <f>Kamper!AI283</f>
        <v>0</v>
      </c>
      <c r="BT48" s="52" t="str">
        <f t="shared" si="197"/>
        <v>NA</v>
      </c>
      <c r="BU48" s="271">
        <f t="shared" si="198"/>
        <v>0</v>
      </c>
      <c r="BV48" s="95">
        <f t="shared" si="199"/>
        <v>0</v>
      </c>
      <c r="BW48" s="95">
        <f t="shared" si="200"/>
        <v>0</v>
      </c>
      <c r="BX48" s="241"/>
      <c r="BY48" s="97" t="str">
        <f t="shared" si="201"/>
        <v>NA</v>
      </c>
      <c r="BZ48" s="85">
        <f>COUNTIF(Kamper!AF301:AH301,"&gt;0")</f>
        <v>0</v>
      </c>
      <c r="CA48" s="86">
        <f>Kamper!AI301</f>
        <v>0</v>
      </c>
      <c r="CB48" s="52" t="str">
        <f t="shared" si="202"/>
        <v>NA</v>
      </c>
      <c r="CC48" s="85">
        <f>COUNTIF(Kamper!N319:P319,"&gt;0")</f>
        <v>0</v>
      </c>
      <c r="CD48" s="86">
        <f>Kamper!Q319</f>
        <v>0</v>
      </c>
      <c r="CE48" s="52" t="str">
        <f t="shared" si="203"/>
        <v>NA</v>
      </c>
      <c r="CF48" s="274">
        <f t="shared" si="204"/>
        <v>0</v>
      </c>
      <c r="CG48" s="234">
        <f t="shared" si="205"/>
        <v>0</v>
      </c>
      <c r="CH48" s="96">
        <f t="shared" si="206"/>
        <v>0</v>
      </c>
      <c r="CI48" s="239"/>
      <c r="CJ48" s="97" t="str">
        <f t="shared" si="207"/>
        <v>NA</v>
      </c>
    </row>
    <row r="49" spans="1:88" ht="17" thickBot="1">
      <c r="A49" s="12" t="s">
        <v>323</v>
      </c>
      <c r="B49" s="12"/>
      <c r="C49" s="12"/>
      <c r="D49" s="12"/>
      <c r="E49" s="12"/>
      <c r="F49" s="146">
        <f t="shared" si="208"/>
        <v>0</v>
      </c>
      <c r="G49" s="188">
        <f t="shared" si="168"/>
        <v>0</v>
      </c>
      <c r="H49" s="132" t="str">
        <f t="shared" si="169"/>
        <v>NA</v>
      </c>
      <c r="I49" s="219">
        <f t="shared" si="170"/>
        <v>0</v>
      </c>
      <c r="J49" s="141">
        <f>COUNTIF(Kamper!Z14:AB14,"&gt;0")</f>
        <v>0</v>
      </c>
      <c r="K49" s="60">
        <f>Kamper!AC14</f>
        <v>0</v>
      </c>
      <c r="L49" s="128" t="str">
        <f t="shared" si="171"/>
        <v>NA</v>
      </c>
      <c r="M49" s="60">
        <f>COUNTIF(Kamper!AF32:AH32,"&gt;0")</f>
        <v>0</v>
      </c>
      <c r="N49" s="60">
        <f>Kamper!AI32</f>
        <v>0</v>
      </c>
      <c r="O49" s="128" t="str">
        <f t="shared" si="172"/>
        <v>NA</v>
      </c>
      <c r="P49" s="60">
        <f>COUNTIF(Kamper!Z50:AB50,"&gt;0")</f>
        <v>0</v>
      </c>
      <c r="Q49" s="60">
        <f>Kamper!AC50</f>
        <v>0</v>
      </c>
      <c r="R49" s="128" t="str">
        <f t="shared" si="173"/>
        <v>NA</v>
      </c>
      <c r="S49" s="60">
        <f>COUNTIF(Kamper!Z68:AB68,"&gt;0")</f>
        <v>0</v>
      </c>
      <c r="T49" s="60">
        <f>Kamper!AC68</f>
        <v>0</v>
      </c>
      <c r="U49" s="129" t="str">
        <f t="shared" si="174"/>
        <v>NA</v>
      </c>
      <c r="V49" s="271">
        <f t="shared" si="175"/>
        <v>0</v>
      </c>
      <c r="W49" s="130">
        <f t="shared" si="176"/>
        <v>0</v>
      </c>
      <c r="X49" s="95">
        <f t="shared" si="167"/>
        <v>0</v>
      </c>
      <c r="Y49" s="242"/>
      <c r="Z49" s="97" t="str">
        <f t="shared" si="177"/>
        <v>NA</v>
      </c>
      <c r="AA49" s="201">
        <f>COUNTIF(Kamper!Z86:AB86,"&gt;0")</f>
        <v>0</v>
      </c>
      <c r="AB49" s="86">
        <f>Kamper!AC86</f>
        <v>0</v>
      </c>
      <c r="AC49" s="61" t="str">
        <f t="shared" si="178"/>
        <v>NA</v>
      </c>
      <c r="AD49" s="85">
        <f>COUNTIF(Kamper!Z104:AB104,"&gt;0")</f>
        <v>0</v>
      </c>
      <c r="AE49" s="86">
        <f>Kamper!AC104</f>
        <v>0</v>
      </c>
      <c r="AF49" s="61" t="str">
        <f t="shared" si="179"/>
        <v>NA</v>
      </c>
      <c r="AG49" s="85">
        <f>COUNTIF(Kamper!Z122:AB122,"&gt;0")</f>
        <v>0</v>
      </c>
      <c r="AH49" s="86">
        <f>Kamper!AC122</f>
        <v>0</v>
      </c>
      <c r="AI49" s="61" t="str">
        <f t="shared" si="180"/>
        <v>NA</v>
      </c>
      <c r="AJ49" s="85">
        <f>COUNTIF(Kamper!Z140:AB140,"&gt;0")</f>
        <v>0</v>
      </c>
      <c r="AK49" s="86">
        <f>Kamper!AC140</f>
        <v>0</v>
      </c>
      <c r="AL49" s="61" t="str">
        <f t="shared" si="181"/>
        <v>NA</v>
      </c>
      <c r="AM49" s="271">
        <f t="shared" si="182"/>
        <v>0</v>
      </c>
      <c r="AN49" s="95">
        <f t="shared" si="183"/>
        <v>0</v>
      </c>
      <c r="AO49" s="234">
        <f t="shared" si="184"/>
        <v>0</v>
      </c>
      <c r="AP49" s="283"/>
      <c r="AQ49" s="97" t="str">
        <f t="shared" si="185"/>
        <v>NA</v>
      </c>
      <c r="AR49" s="104">
        <f>COUNTIF(Kamper!T158:V158,"&gt;0")</f>
        <v>0</v>
      </c>
      <c r="AS49" s="86">
        <f>Kamper!W158</f>
        <v>0</v>
      </c>
      <c r="AT49" s="61" t="str">
        <f t="shared" si="186"/>
        <v>NA</v>
      </c>
      <c r="AU49" s="85">
        <f>COUNTIF(Kamper!AF176:AH176,"&gt;0")</f>
        <v>0</v>
      </c>
      <c r="AV49" s="86">
        <f>Kamper!AI176</f>
        <v>0</v>
      </c>
      <c r="AW49" s="61" t="str">
        <f t="shared" si="187"/>
        <v>NA</v>
      </c>
      <c r="AX49" s="85">
        <f>COUNTIF(Kamper!B194:D194,"&gt;0")</f>
        <v>0</v>
      </c>
      <c r="AY49" s="86">
        <f>Kamper!E194</f>
        <v>0</v>
      </c>
      <c r="AZ49" s="61" t="str">
        <f t="shared" si="188"/>
        <v>NA</v>
      </c>
      <c r="BA49" s="85">
        <f>COUNTIF(Kamper!AF212:AH212,"&gt;0")</f>
        <v>0</v>
      </c>
      <c r="BB49" s="86">
        <f>Kamper!AI212</f>
        <v>0</v>
      </c>
      <c r="BC49" s="61" t="str">
        <f t="shared" si="189"/>
        <v>NA</v>
      </c>
      <c r="BD49" s="274">
        <f t="shared" si="190"/>
        <v>0</v>
      </c>
      <c r="BE49" s="95">
        <f t="shared" si="191"/>
        <v>0</v>
      </c>
      <c r="BF49" s="95">
        <f t="shared" si="192"/>
        <v>0</v>
      </c>
      <c r="BG49" s="242"/>
      <c r="BH49" s="108" t="str">
        <f t="shared" si="193"/>
        <v>NA</v>
      </c>
      <c r="BI49" s="104">
        <f>COUNTIF(Kamper!AF230:AH230,"&gt;0")</f>
        <v>0</v>
      </c>
      <c r="BJ49" s="86">
        <f>Kamper!AI230</f>
        <v>0</v>
      </c>
      <c r="BK49" s="61" t="str">
        <f t="shared" si="194"/>
        <v>NA</v>
      </c>
      <c r="BL49" s="85">
        <f>COUNTIF(Kamper!AF248:AH248,"&gt;0")</f>
        <v>0</v>
      </c>
      <c r="BM49" s="86">
        <f>Kamper!AI248</f>
        <v>0</v>
      </c>
      <c r="BN49" s="61" t="str">
        <f t="shared" si="195"/>
        <v>NA</v>
      </c>
      <c r="BO49" s="85">
        <f>COUNTIF(Kamper!AF266:AH266,"&gt;0")</f>
        <v>0</v>
      </c>
      <c r="BP49" s="86">
        <f>Kamper!AI266</f>
        <v>0</v>
      </c>
      <c r="BQ49" s="61" t="str">
        <f t="shared" si="196"/>
        <v>NA</v>
      </c>
      <c r="BR49" s="85">
        <f>COUNTIF(Kamper!AF284:AH284,"&gt;0")</f>
        <v>0</v>
      </c>
      <c r="BS49" s="86">
        <f>Kamper!AI284</f>
        <v>0</v>
      </c>
      <c r="BT49" s="61" t="str">
        <f t="shared" si="197"/>
        <v>NA</v>
      </c>
      <c r="BU49" s="271">
        <f t="shared" si="198"/>
        <v>0</v>
      </c>
      <c r="BV49" s="95">
        <f t="shared" si="199"/>
        <v>0</v>
      </c>
      <c r="BW49" s="95">
        <f t="shared" si="200"/>
        <v>0</v>
      </c>
      <c r="BX49" s="242"/>
      <c r="BY49" s="97" t="str">
        <f t="shared" si="201"/>
        <v>NA</v>
      </c>
      <c r="BZ49" s="85">
        <f>COUNTIF(Kamper!AF302:AH302,"&gt;0")</f>
        <v>0</v>
      </c>
      <c r="CA49" s="86">
        <f>Kamper!AI302</f>
        <v>0</v>
      </c>
      <c r="CB49" s="61" t="str">
        <f t="shared" si="202"/>
        <v>NA</v>
      </c>
      <c r="CC49" s="85">
        <f>COUNTIF(Kamper!N320:P320,"&gt;0")</f>
        <v>0</v>
      </c>
      <c r="CD49" s="86">
        <f>Kamper!Q320</f>
        <v>0</v>
      </c>
      <c r="CE49" s="61" t="str">
        <f t="shared" si="203"/>
        <v>NA</v>
      </c>
      <c r="CF49" s="274">
        <f t="shared" si="204"/>
        <v>0</v>
      </c>
      <c r="CG49" s="234">
        <f t="shared" si="205"/>
        <v>0</v>
      </c>
      <c r="CH49" s="96">
        <f t="shared" si="206"/>
        <v>0</v>
      </c>
      <c r="CI49" s="279"/>
      <c r="CJ49" s="97" t="str">
        <f t="shared" si="207"/>
        <v>NA</v>
      </c>
    </row>
    <row r="50" spans="1:88" ht="16" thickBot="1"/>
    <row r="51" spans="1:88" s="25" customFormat="1" ht="126" thickBot="1">
      <c r="B51" s="222" t="s">
        <v>264</v>
      </c>
      <c r="C51" s="222" t="s">
        <v>265</v>
      </c>
      <c r="D51" s="222" t="s">
        <v>266</v>
      </c>
      <c r="E51" s="222" t="s">
        <v>267</v>
      </c>
      <c r="F51" s="92" t="s">
        <v>61</v>
      </c>
      <c r="G51" s="94" t="s">
        <v>62</v>
      </c>
      <c r="H51" s="81" t="s">
        <v>63</v>
      </c>
      <c r="I51" s="82" t="s">
        <v>285</v>
      </c>
      <c r="J51" s="82" t="s">
        <v>192</v>
      </c>
      <c r="K51" s="83" t="s">
        <v>195</v>
      </c>
      <c r="L51" s="83" t="s">
        <v>194</v>
      </c>
      <c r="M51" s="83" t="s">
        <v>196</v>
      </c>
      <c r="N51" s="83" t="s">
        <v>193</v>
      </c>
      <c r="O51" s="83" t="s">
        <v>197</v>
      </c>
      <c r="P51" s="83" t="s">
        <v>198</v>
      </c>
      <c r="Q51" s="83" t="s">
        <v>199</v>
      </c>
      <c r="R51" s="83" t="s">
        <v>200</v>
      </c>
      <c r="S51" s="83" t="s">
        <v>201</v>
      </c>
      <c r="T51" s="83" t="s">
        <v>202</v>
      </c>
      <c r="U51" s="83" t="s">
        <v>203</v>
      </c>
      <c r="V51" s="269" t="s">
        <v>278</v>
      </c>
      <c r="W51" s="65" t="s">
        <v>188</v>
      </c>
      <c r="X51" s="233" t="s">
        <v>270</v>
      </c>
      <c r="Y51" s="233" t="s">
        <v>271</v>
      </c>
      <c r="Z51" s="65" t="s">
        <v>204</v>
      </c>
      <c r="AA51" s="103" t="s">
        <v>205</v>
      </c>
      <c r="AB51" s="83" t="s">
        <v>206</v>
      </c>
      <c r="AC51" s="84" t="s">
        <v>207</v>
      </c>
      <c r="AD51" s="84" t="s">
        <v>208</v>
      </c>
      <c r="AE51" s="83" t="s">
        <v>209</v>
      </c>
      <c r="AF51" s="84" t="s">
        <v>210</v>
      </c>
      <c r="AG51" s="84" t="s">
        <v>211</v>
      </c>
      <c r="AH51" s="83" t="s">
        <v>212</v>
      </c>
      <c r="AI51" s="84" t="s">
        <v>213</v>
      </c>
      <c r="AJ51" s="84" t="s">
        <v>214</v>
      </c>
      <c r="AK51" s="83" t="s">
        <v>215</v>
      </c>
      <c r="AL51" s="84" t="s">
        <v>216</v>
      </c>
      <c r="AM51" s="269" t="s">
        <v>279</v>
      </c>
      <c r="AN51" s="65" t="s">
        <v>189</v>
      </c>
      <c r="AO51" s="105" t="s">
        <v>217</v>
      </c>
      <c r="AP51" s="233" t="s">
        <v>273</v>
      </c>
      <c r="AQ51" s="65" t="s">
        <v>218</v>
      </c>
      <c r="AR51" s="103" t="s">
        <v>219</v>
      </c>
      <c r="AS51" s="83" t="s">
        <v>220</v>
      </c>
      <c r="AT51" s="84" t="s">
        <v>221</v>
      </c>
      <c r="AU51" s="84" t="s">
        <v>222</v>
      </c>
      <c r="AV51" s="83" t="s">
        <v>223</v>
      </c>
      <c r="AW51" s="84" t="s">
        <v>224</v>
      </c>
      <c r="AX51" s="84" t="s">
        <v>225</v>
      </c>
      <c r="AY51" s="83" t="s">
        <v>226</v>
      </c>
      <c r="AZ51" s="84" t="s">
        <v>227</v>
      </c>
      <c r="BA51" s="84" t="s">
        <v>228</v>
      </c>
      <c r="BB51" s="83" t="s">
        <v>229</v>
      </c>
      <c r="BC51" s="84" t="s">
        <v>230</v>
      </c>
      <c r="BD51" s="269" t="s">
        <v>280</v>
      </c>
      <c r="BE51" s="65" t="s">
        <v>190</v>
      </c>
      <c r="BF51" s="65" t="s">
        <v>231</v>
      </c>
      <c r="BG51" s="233" t="s">
        <v>274</v>
      </c>
      <c r="BH51" s="65" t="s">
        <v>232</v>
      </c>
      <c r="BI51" s="103" t="s">
        <v>233</v>
      </c>
      <c r="BJ51" s="83" t="s">
        <v>234</v>
      </c>
      <c r="BK51" s="84" t="s">
        <v>235</v>
      </c>
      <c r="BL51" s="84" t="s">
        <v>236</v>
      </c>
      <c r="BM51" s="83" t="s">
        <v>237</v>
      </c>
      <c r="BN51" s="84" t="s">
        <v>238</v>
      </c>
      <c r="BO51" s="84" t="s">
        <v>239</v>
      </c>
      <c r="BP51" s="83" t="s">
        <v>240</v>
      </c>
      <c r="BQ51" s="84" t="s">
        <v>241</v>
      </c>
      <c r="BR51" s="84" t="s">
        <v>242</v>
      </c>
      <c r="BS51" s="83" t="s">
        <v>243</v>
      </c>
      <c r="BT51" s="84" t="s">
        <v>244</v>
      </c>
      <c r="BU51" s="269" t="s">
        <v>281</v>
      </c>
      <c r="BV51" s="65" t="s">
        <v>191</v>
      </c>
      <c r="BW51" s="65" t="s">
        <v>245</v>
      </c>
      <c r="BX51" s="233" t="s">
        <v>274</v>
      </c>
      <c r="BY51" s="65" t="s">
        <v>246</v>
      </c>
      <c r="BZ51" s="84" t="s">
        <v>247</v>
      </c>
      <c r="CA51" s="83" t="s">
        <v>248</v>
      </c>
      <c r="CB51" s="84" t="s">
        <v>249</v>
      </c>
      <c r="CC51" s="84" t="s">
        <v>250</v>
      </c>
      <c r="CD51" s="83" t="s">
        <v>251</v>
      </c>
      <c r="CE51" s="312" t="s">
        <v>252</v>
      </c>
      <c r="CF51" s="269" t="s">
        <v>284</v>
      </c>
      <c r="CG51" s="313" t="s">
        <v>253</v>
      </c>
      <c r="CH51" s="314" t="s">
        <v>254</v>
      </c>
      <c r="CI51" s="315" t="s">
        <v>276</v>
      </c>
      <c r="CJ51" s="316" t="s">
        <v>255</v>
      </c>
    </row>
    <row r="52" spans="1:88" s="268" customFormat="1" ht="25" thickBot="1">
      <c r="A52" s="181" t="s">
        <v>64</v>
      </c>
      <c r="B52" s="219">
        <f>COUNTIF(J52,"&gt;0")+COUNTIF(M52,"&gt;0")+COUNTIF(P52,"&gt;0")+COUNTIF(S52,"&gt;0")+COUNTIF(AA52,"&gt;0")++COUNTIF(AD52,"&gt;0")++COUNTIF(AG52,"&gt;0")+COUNTIF(AJ52,"&gt;0")+COUNTIF(AR52,"&gt;0")+COUNTIF(AU52,"&gt;0")+COUNTIF(AX52,"&gt;0")+COUNTIF(BA52,"&gt;0")+COUNTIF(BI52,"&gt;0")+COUNTIF(BL52,"&gt;0")+COUNTIF(BO52,"&gt;0")+COUNTIF(BR52,"&gt;0")+COUNTIF(BZ52,"&gt;0")+COUNTIF(CC52,"&gt;0")</f>
        <v>17</v>
      </c>
      <c r="C52" s="220">
        <f>COUNTIF(Kamper!AI19,"S")+COUNTIF(Kamper!E37,"S")+COUNTIF(Kamper!AU55,"S")+COUNTIF(Kamper!K73,"S")+COUNTIF(Kamper!BA91,"S")+COUNTIF(Kamper!BA109,"S")+COUNTIF(Kamper!AU127,"S")+COUNTIF(Kamper!AO145,"S")+COUNTIF(Kamper!AO163,"S")+COUNTIF(Kamper!AC181,"S")+COUNTIF(Kamper!AI199,"S")+COUNTIF(Kamper!Q217,"S")+COUNTIF(Kamper!E235,"S")+COUNTIF(Kamper!BG253,"S")+COUNTIF(Kamper!BG271,"S")+COUNTIF(Kamper!AO289,"S")+COUNTIF(Kamper!AU307,"S")+COUNTIF(Kamper!AU325,"S")</f>
        <v>9</v>
      </c>
      <c r="D52" s="220">
        <f>COUNTIF(Kamper!AI19,"U")+COUNTIF(Kamper!E37,"U")+COUNTIF(Kamper!AU55,"U")+COUNTIF(Kamper!K73,"U")+COUNTIF(Kamper!BA91,"U")+COUNTIF(Kamper!BA109,"U")+COUNTIF(Kamper!AU127,"U")+COUNTIF(Kamper!AO145,"U")+COUNTIF(Kamper!AO163,"U")+COUNTIF(Kamper!AC181,"U")+COUNTIF(Kamper!AI199,"U")+COUNTIF(Kamper!Q217,"U")+COUNTIF(Kamper!E235,"U")+COUNTIF(Kamper!BG253,"U")+COUNTIF(Kamper!BG271,"U")+COUNTIF(Kamper!AO289,"U")+COUNTIF(Kamper!AU307,"U")+COUNTIF(Kamper!AU325,"U")</f>
        <v>3</v>
      </c>
      <c r="E52" s="220">
        <f>COUNTIF(Kamper!AI19,"T")+COUNTIF(Kamper!E37,"T")+COUNTIF(Kamper!AU55,"T")+COUNTIF(Kamper!K73,"T")+COUNTIF(Kamper!BA91,"T")+COUNTIF(Kamper!BA109,"T")+COUNTIF(Kamper!AU127,"T")+COUNTIF(Kamper!AO145,"T")+COUNTIF(Kamper!AO163,"T")+COUNTIF(Kamper!AC181,"T")+COUNTIF(Kamper!AI199,"T")+COUNTIF(Kamper!Q217,"T")+COUNTIF(Kamper!E235,"T")+COUNTIF(Kamper!BG253,"T")+COUNTIF(Kamper!BG271,"T")+COUNTIF(Kamper!AO289,"T")+COUNTIF(Kamper!AU307,"T")+COUNTIF(Kamper!AU325,"T")</f>
        <v>5</v>
      </c>
      <c r="F52" s="172">
        <f>CG52</f>
        <v>153</v>
      </c>
      <c r="G52" s="173">
        <f>CH52</f>
        <v>26612</v>
      </c>
      <c r="H52" s="209">
        <f>IFERROR(G52/F52,"NA")</f>
        <v>173.93464052287581</v>
      </c>
      <c r="I52" s="332">
        <f>MAX(K52,N52,Q52,T52,AB52,AE52,AH52,AK52,AS52,AV52,AY52,BB52,BK52,BN52,BQ52,BT52,CA52,CD52)</f>
        <v>1660</v>
      </c>
      <c r="J52" s="197">
        <f>COUNTIF(Kamper!AF8:AH14,"&gt;0")</f>
        <v>9</v>
      </c>
      <c r="K52" s="184">
        <f>Kamper!AI16-Kamper!AI15</f>
        <v>1660</v>
      </c>
      <c r="L52" s="205">
        <f>IFERROR(K52/J52,"NA")</f>
        <v>184.44444444444446</v>
      </c>
      <c r="M52" s="184">
        <f>COUNTIF(Kamper!B26:D32,"&gt;0")</f>
        <v>9</v>
      </c>
      <c r="N52" s="184">
        <f>Kamper!E34-Kamper!E33</f>
        <v>1583</v>
      </c>
      <c r="O52" s="205">
        <f>IFERROR(N52/M52,"NA")</f>
        <v>175.88888888888889</v>
      </c>
      <c r="P52" s="184">
        <f>COUNTIF(Kamper!AR44:AT50,"&gt;0")</f>
        <v>9</v>
      </c>
      <c r="Q52" s="184">
        <f>Kamper!AU52-Kamper!AU51</f>
        <v>1514</v>
      </c>
      <c r="R52" s="205">
        <f>IFERROR(Q52/P52,"NA")</f>
        <v>168.22222222222223</v>
      </c>
      <c r="S52" s="184">
        <f>COUNTIF(Kamper!H62:J68,"&gt;0")</f>
        <v>9</v>
      </c>
      <c r="T52" s="184">
        <f>Kamper!K70-Kamper!K69</f>
        <v>1605</v>
      </c>
      <c r="U52" s="211">
        <f>IFERROR(T52/S52,"NA")</f>
        <v>178.33333333333334</v>
      </c>
      <c r="V52" s="258">
        <f>COUNTIF(J52,"&gt;0")+COUNTIF(M52,"&gt;0")+COUNTIF(P52,"&gt;0")+COUNTIF(S52,"&gt;0")</f>
        <v>4</v>
      </c>
      <c r="W52" s="87">
        <f>J52+M52+P52+S52</f>
        <v>36</v>
      </c>
      <c r="X52" s="87">
        <f t="shared" ref="X52:X59" si="209">K52+N52+Q52+T52</f>
        <v>6362</v>
      </c>
      <c r="Y52" s="243">
        <f>X52+(V52*3*HCP!B12)</f>
        <v>6578</v>
      </c>
      <c r="Z52" s="90">
        <f>IFERROR(X52/W52,"NA")</f>
        <v>176.72222222222223</v>
      </c>
      <c r="AA52" s="200">
        <f>COUNTIF(Kamper!AX80:AZ86,"&gt;0")</f>
        <v>9</v>
      </c>
      <c r="AB52" s="184">
        <f>Kamper!BA88-Kamper!BA87</f>
        <v>1586</v>
      </c>
      <c r="AC52" s="285">
        <f>IFERROR(AB52/AA52,"NA")</f>
        <v>176.22222222222223</v>
      </c>
      <c r="AD52" s="186">
        <f>COUNTIF(Kamper!AX98:AZ104,"&gt;0")</f>
        <v>9</v>
      </c>
      <c r="AE52" s="184">
        <f>Kamper!BA106-Kamper!BA105</f>
        <v>1586</v>
      </c>
      <c r="AF52" s="285">
        <f>IFERROR(AE52/AD52,"NA")</f>
        <v>176.22222222222223</v>
      </c>
      <c r="AG52" s="186">
        <f>COUNTIF(Kamper!AR116:AT122,"&gt;0")</f>
        <v>9</v>
      </c>
      <c r="AH52" s="184">
        <f>Kamper!AU124-Kamper!AU123</f>
        <v>1616</v>
      </c>
      <c r="AI52" s="285">
        <f>IFERROR(AH52/AG52,"NA")</f>
        <v>179.55555555555554</v>
      </c>
      <c r="AJ52" s="186">
        <f>COUNTIF(Kamper!AL134:AN140,"&gt;0")</f>
        <v>9</v>
      </c>
      <c r="AK52" s="184">
        <f>Kamper!AO142-Kamper!AO141</f>
        <v>1470</v>
      </c>
      <c r="AL52" s="285">
        <f>IFERROR(AK52/AJ52,"NA")</f>
        <v>163.33333333333334</v>
      </c>
      <c r="AM52" s="258">
        <f>COUNTIF(AA52,"&gt;0")+COUNTIF(AD52,"&gt;0")+COUNTIF(AG52,"&gt;0")+COUNTIF(AJ52,"&gt;0")</f>
        <v>4</v>
      </c>
      <c r="AN52" s="87">
        <f>W52+AA52+AD52+AG52+AJ52</f>
        <v>72</v>
      </c>
      <c r="AO52" s="87">
        <f>X52+AB52+AE52+AH52+AK52</f>
        <v>12620</v>
      </c>
      <c r="AP52" s="272">
        <f>Y52+AB52+AE52+AH52+AK52+(AM52*3*HCP!F12)</f>
        <v>13088</v>
      </c>
      <c r="AQ52" s="90">
        <f>IFERROR(AO52/AN52,"NA")</f>
        <v>175.27777777777777</v>
      </c>
      <c r="AR52" s="290">
        <f>COUNTIF(Kamper!AL152:AN158,"&gt;0")</f>
        <v>9</v>
      </c>
      <c r="AS52" s="184">
        <f>Kamper!AO160-Kamper!AO159</f>
        <v>1463</v>
      </c>
      <c r="AT52" s="285">
        <f>IFERROR(AS52/AR52,"NA")</f>
        <v>162.55555555555554</v>
      </c>
      <c r="AU52" s="186">
        <f>COUNTIF(Kamper!Z170:AB176,"&gt;0")</f>
        <v>0</v>
      </c>
      <c r="AV52" s="184">
        <f>Kamper!AC178-Kamper!AC177</f>
        <v>0</v>
      </c>
      <c r="AW52" s="285" t="str">
        <f>IFERROR(AV52/AU52,"NA")</f>
        <v>NA</v>
      </c>
      <c r="AX52" s="186">
        <f>COUNTIF(Kamper!AF188:AH194,"&gt;0")</f>
        <v>9</v>
      </c>
      <c r="AY52" s="184">
        <f>Kamper!AI196-Kamper!AI195</f>
        <v>1504</v>
      </c>
      <c r="AZ52" s="285">
        <f>IFERROR(AY52/AX52,"NA")</f>
        <v>167.11111111111111</v>
      </c>
      <c r="BA52" s="186">
        <f>COUNTIF(Kamper!N206:P212,"&gt;0")</f>
        <v>9</v>
      </c>
      <c r="BB52" s="296">
        <f>Kamper!Q214-Kamper!Q213</f>
        <v>1626</v>
      </c>
      <c r="BC52" s="292">
        <f>IFERROR(BB52/BA52,"NA")</f>
        <v>180.66666666666666</v>
      </c>
      <c r="BD52" s="258">
        <f>COUNTIF(AR52,"&gt;0")+COUNTIF(AU52,"&gt;0")+COUNTIF(AX52,"&gt;0")+COUNTIF(BA52,"&gt;0")</f>
        <v>3</v>
      </c>
      <c r="BE52" s="87">
        <f>AN52+AR52+AU52+AX52+BA52</f>
        <v>99</v>
      </c>
      <c r="BF52" s="87">
        <f>AO52+AS52+AV52+AY52+BB52</f>
        <v>17213</v>
      </c>
      <c r="BG52" s="238">
        <f>AP52+AS52+AV52+AY52+BB52+(BD52*3*HCP!K12)</f>
        <v>17762</v>
      </c>
      <c r="BH52" s="157">
        <f>IFERROR(BF52/BE52,"NA")</f>
        <v>173.86868686868686</v>
      </c>
      <c r="BI52" s="290">
        <f>COUNTIF(Kamper!B224:D230,"&gt;0")</f>
        <v>9</v>
      </c>
      <c r="BJ52" s="184">
        <f>Kamper!E232-Kamper!E231</f>
        <v>1619</v>
      </c>
      <c r="BK52" s="285">
        <f>IFERROR(BJ52/BI52,"NA")</f>
        <v>179.88888888888889</v>
      </c>
      <c r="BL52" s="186">
        <f>COUNTIF(Kamper!BD242:BF248,"&gt;0")</f>
        <v>9</v>
      </c>
      <c r="BM52" s="184">
        <f>Kamper!BG250-Kamper!BG249</f>
        <v>1393</v>
      </c>
      <c r="BN52" s="285">
        <f>IFERROR(BM52/BL52,"NA")</f>
        <v>154.77777777777777</v>
      </c>
      <c r="BO52" s="186">
        <f>COUNTIF(Kamper!BD260:BF266,"&gt;0")</f>
        <v>9</v>
      </c>
      <c r="BP52" s="184">
        <f>Kamper!BG268-Kamper!BG267</f>
        <v>1607</v>
      </c>
      <c r="BQ52" s="285">
        <f>IFERROR(BP52/BO52,"NA")</f>
        <v>178.55555555555554</v>
      </c>
      <c r="BR52" s="186">
        <f>COUNTIF(Kamper!AL278:AN284,"&gt;0")</f>
        <v>9</v>
      </c>
      <c r="BS52" s="184">
        <f>Kamper!AO286-Kamper!AO285</f>
        <v>1671</v>
      </c>
      <c r="BT52" s="291">
        <f>IFERROR(BS52/BR52,"NA")</f>
        <v>185.66666666666666</v>
      </c>
      <c r="BU52" s="258">
        <f>COUNTIF(BI52,"&gt;0")+COUNTIF(BL52,"&gt;0")+COUNTIF(BO52,"&gt;0")+COUNTIF(BR52,"&gt;0")</f>
        <v>4</v>
      </c>
      <c r="BV52" s="87">
        <f>BE52+BI52+BL52+BO52+BR52</f>
        <v>135</v>
      </c>
      <c r="BW52" s="87">
        <f>BF52+BJ52+BM52+BP52+BS52</f>
        <v>23503</v>
      </c>
      <c r="BX52" s="238">
        <f>BG52+BJ52+BM52+BP52+BS52+(BU52*3*HCP!P12)</f>
        <v>24160</v>
      </c>
      <c r="BY52" s="90">
        <f>IFERROR(BW52/BV52,"NA")</f>
        <v>174.09629629629629</v>
      </c>
      <c r="BZ52" s="186">
        <f>COUNTIF(Kamper!AR296:AT302,"&gt;0")</f>
        <v>9</v>
      </c>
      <c r="CA52" s="184">
        <f>Kamper!AU304-Kamper!AU303</f>
        <v>1518</v>
      </c>
      <c r="CB52" s="285">
        <f>IFERROR(CA52/BZ52,"NA")</f>
        <v>168.66666666666666</v>
      </c>
      <c r="CC52" s="186">
        <f>COUNTIF(Kamper!AR314:AT320,"&gt;0")</f>
        <v>9</v>
      </c>
      <c r="CD52" s="184">
        <f>Kamper!AU322-Kamper!AU321</f>
        <v>1591</v>
      </c>
      <c r="CE52" s="302">
        <f>IFERROR(CD52/CC52,"NA")</f>
        <v>176.77777777777777</v>
      </c>
      <c r="CF52" s="317">
        <f>COUNTIF(BZ52,"&gt;0")+COUNTIF(CC52,"&gt;0")</f>
        <v>2</v>
      </c>
      <c r="CG52" s="243">
        <f>BV52+BZ52+CC52</f>
        <v>153</v>
      </c>
      <c r="CH52" s="238">
        <f>BW52+CA52+CD52</f>
        <v>26612</v>
      </c>
      <c r="CI52" s="238">
        <f>BX52+CA52+CD52+(CF52*3*HCP!U12)</f>
        <v>27269</v>
      </c>
      <c r="CJ52" s="277">
        <f>IFERROR(CH52/CG52,"NA")</f>
        <v>173.93464052287581</v>
      </c>
    </row>
    <row r="53" spans="1:88" ht="17" thickBot="1">
      <c r="A53" s="182" t="s">
        <v>40</v>
      </c>
      <c r="B53" s="47"/>
      <c r="C53" s="47"/>
      <c r="D53" s="47"/>
      <c r="E53" s="47"/>
      <c r="F53" s="196">
        <f>CG53</f>
        <v>38</v>
      </c>
      <c r="G53" s="192">
        <f t="shared" ref="G53:G59" si="210">CH53</f>
        <v>6448</v>
      </c>
      <c r="H53" s="193">
        <f t="shared" ref="H53:H59" si="211">IFERROR(G53/F53,"NA")</f>
        <v>169.68421052631578</v>
      </c>
      <c r="I53" s="332">
        <f t="shared" ref="I53:I59" si="212">MAX(K53,N53,Q53,T53,AB53,AE53,AH53,AK53,AS53,AV53,AY53,BB53,BK53,BN53,BQ53,BT53,CA53,CD53)</f>
        <v>549</v>
      </c>
      <c r="J53" s="180">
        <f>COUNTIF(Kamper!AF8:AH8,"&gt;0")</f>
        <v>2</v>
      </c>
      <c r="K53" s="86">
        <f>Kamper!AI8</f>
        <v>334</v>
      </c>
      <c r="L53" s="309">
        <f t="shared" ref="L53:L59" si="213">IFERROR(K53/J53,"NA")</f>
        <v>167</v>
      </c>
      <c r="M53" s="86">
        <f>COUNTIF(Kamper!B26:D26,"&gt;0")</f>
        <v>2</v>
      </c>
      <c r="N53" s="86">
        <f>Kamper!E26</f>
        <v>304</v>
      </c>
      <c r="O53" s="309">
        <f t="shared" ref="O53:O59" si="214">IFERROR(N53/M53,"NA")</f>
        <v>152</v>
      </c>
      <c r="P53" s="86">
        <f>COUNTIF(Kamper!AR44:AT44,"&gt;0")</f>
        <v>3</v>
      </c>
      <c r="Q53" s="86">
        <f>Kamper!AU44</f>
        <v>509</v>
      </c>
      <c r="R53" s="309">
        <f t="shared" ref="R53:R59" si="215">IFERROR(Q53/P53,"NA")</f>
        <v>169.66666666666666</v>
      </c>
      <c r="S53" s="86">
        <f>COUNTIF(Kamper!H62:J62,"&gt;0")</f>
        <v>2</v>
      </c>
      <c r="T53" s="86">
        <f>Kamper!K62</f>
        <v>359</v>
      </c>
      <c r="U53" s="310">
        <f t="shared" ref="U53:U59" si="216">IFERROR(T53/S53,"NA")</f>
        <v>179.5</v>
      </c>
      <c r="V53" s="311">
        <f t="shared" ref="V53:V59" si="217">COUNTIF(J53,"&gt;0")+COUNTIF(M53,"&gt;0")+COUNTIF(P53,"&gt;0")+COUNTIF(S53,"&gt;0")</f>
        <v>4</v>
      </c>
      <c r="W53" s="194">
        <f t="shared" ref="W53:W59" si="218">J53+M53+P53+S53</f>
        <v>9</v>
      </c>
      <c r="X53" s="195">
        <f t="shared" si="209"/>
        <v>1506</v>
      </c>
      <c r="Y53" s="240"/>
      <c r="Z53" s="150">
        <f t="shared" ref="Z53:Z59" si="219">IFERROR(X53/W53,"NA")</f>
        <v>167.33333333333334</v>
      </c>
      <c r="AA53" s="152">
        <f>COUNTIF(Kamper!AX80:AZ80,"&gt;0")</f>
        <v>3</v>
      </c>
      <c r="AB53" s="54">
        <f>Kamper!BA80</f>
        <v>470</v>
      </c>
      <c r="AC53" s="55">
        <f t="shared" ref="AC53:AC59" si="220">IFERROR(AB53/AA53,"NA")</f>
        <v>156.66666666666666</v>
      </c>
      <c r="AD53" s="55">
        <f>COUNTIF(Kamper!AX98:AZ98,"&gt;0")</f>
        <v>2</v>
      </c>
      <c r="AE53" s="54">
        <f>Kamper!BA98</f>
        <v>274</v>
      </c>
      <c r="AF53" s="55">
        <f t="shared" ref="AF53:AF59" si="221">IFERROR(AE53/AD53,"NA")</f>
        <v>137</v>
      </c>
      <c r="AG53" s="55">
        <f>COUNTIF(Kamper!AR116:AT116,"&gt;0")</f>
        <v>2</v>
      </c>
      <c r="AH53" s="54">
        <f>Kamper!AU116</f>
        <v>313</v>
      </c>
      <c r="AI53" s="55">
        <f t="shared" ref="AI53:AI59" si="222">IFERROR(AH53/AG53,"NA")</f>
        <v>156.5</v>
      </c>
      <c r="AJ53" s="55">
        <f>COUNTIF(Kamper!AL134:AN134,"&gt;0")</f>
        <v>2</v>
      </c>
      <c r="AK53" s="54">
        <f>Kamper!AO134</f>
        <v>322</v>
      </c>
      <c r="AL53" s="56">
        <f t="shared" ref="AL53:AL59" si="223">IFERROR(AK53/AJ53,"NA")</f>
        <v>161</v>
      </c>
      <c r="AM53" s="271">
        <f t="shared" ref="AM53:AM59" si="224">COUNTIF(AA53,"&gt;0")+COUNTIF(AD53,"&gt;0")+COUNTIF(AG53,"&gt;0")+COUNTIF(AJ53,"&gt;0")</f>
        <v>4</v>
      </c>
      <c r="AN53" s="95">
        <f t="shared" ref="AN53:AN59" si="225">W53+AA53+AD53+AG53+AJ53</f>
        <v>18</v>
      </c>
      <c r="AO53" s="234">
        <f t="shared" ref="AO53:AO59" si="226">X53+AB53+AE53+AH53+AK53</f>
        <v>2885</v>
      </c>
      <c r="AP53" s="281"/>
      <c r="AQ53" s="97">
        <f t="shared" ref="AQ53:AQ59" si="227">IFERROR(AO53/AN53,"NA")</f>
        <v>160.27777777777777</v>
      </c>
      <c r="AR53" s="152">
        <f>COUNTIF(Kamper!AL152:AN152,"&gt;0")</f>
        <v>2</v>
      </c>
      <c r="AS53" s="54">
        <f>Kamper!AO152</f>
        <v>268</v>
      </c>
      <c r="AT53" s="55">
        <f t="shared" ref="AT53:AT59" si="228">IFERROR(AS53/AR53,"NA")</f>
        <v>134</v>
      </c>
      <c r="AU53" s="55">
        <f>COUNTIF(Kamper!Z170:AB170,"&gt;0")</f>
        <v>0</v>
      </c>
      <c r="AV53" s="54">
        <f>Kamper!AC170</f>
        <v>0</v>
      </c>
      <c r="AW53" s="55" t="str">
        <f t="shared" ref="AW53:AW59" si="229">IFERROR(AV53/AU53,"NA")</f>
        <v>NA</v>
      </c>
      <c r="AX53" s="55">
        <f>COUNTIF(Kamper!AF188:AH188,"&gt;0")</f>
        <v>2</v>
      </c>
      <c r="AY53" s="54">
        <f>Kamper!AI188</f>
        <v>367</v>
      </c>
      <c r="AZ53" s="55">
        <f t="shared" ref="AZ53:AZ59" si="230">IFERROR(AY53/AX53,"NA")</f>
        <v>183.5</v>
      </c>
      <c r="BA53" s="55">
        <f>COUNTIF(Kamper!N206:P206,"&gt;0")</f>
        <v>2</v>
      </c>
      <c r="BB53" s="304">
        <f>Kamper!Q206</f>
        <v>369</v>
      </c>
      <c r="BC53" s="293">
        <f t="shared" ref="BC53:BC59" si="231">IFERROR(BB53/BA53,"NA")</f>
        <v>184.5</v>
      </c>
      <c r="BD53" s="274">
        <f t="shared" ref="BD53:BD59" si="232">COUNTIF(AR53,"&gt;0")+COUNTIF(AU53,"&gt;0")+COUNTIF(AX53,"&gt;0")+COUNTIF(BA53,"&gt;0")</f>
        <v>3</v>
      </c>
      <c r="BE53" s="95">
        <f t="shared" ref="BE53:BE59" si="233">AN53+AR53+AU53+AX53+BA53</f>
        <v>24</v>
      </c>
      <c r="BF53" s="95">
        <f t="shared" ref="BF53:BF59" si="234">AO53+AS53+AV53+AY53+BB53</f>
        <v>3889</v>
      </c>
      <c r="BG53" s="240"/>
      <c r="BH53" s="108">
        <f t="shared" ref="BH53:BH59" si="235">IFERROR(BF53/BE53,"NA")</f>
        <v>162.04166666666666</v>
      </c>
      <c r="BI53" s="287">
        <f>COUNTIF(Kamper!B224:D224,"&gt;0")</f>
        <v>2</v>
      </c>
      <c r="BJ53" s="86">
        <f>Kamper!E224</f>
        <v>361</v>
      </c>
      <c r="BK53" s="55">
        <f t="shared" ref="BK53:BK59" si="236">IFERROR(BJ53/BI53,"NA")</f>
        <v>180.5</v>
      </c>
      <c r="BL53" s="85">
        <f>COUNTIF(Kamper!BD242:BF242,"&gt;0")</f>
        <v>2</v>
      </c>
      <c r="BM53" s="86">
        <f>Kamper!BG242</f>
        <v>292</v>
      </c>
      <c r="BN53" s="55">
        <f t="shared" ref="BN53:BN59" si="237">IFERROR(BM53/BL53,"NA")</f>
        <v>146</v>
      </c>
      <c r="BO53" s="85">
        <f>COUNTIF(Kamper!BD260:BF260,"&gt;0")</f>
        <v>3</v>
      </c>
      <c r="BP53" s="86">
        <f>Kamper!BG260</f>
        <v>658</v>
      </c>
      <c r="BQ53" s="55">
        <f t="shared" ref="BQ53:BQ59" si="238">IFERROR(BP53/BO53,"NA")</f>
        <v>219.33333333333334</v>
      </c>
      <c r="BR53" s="85">
        <f>COUNTIF(Kamper!AL278:AN278,"&gt;0")</f>
        <v>2</v>
      </c>
      <c r="BS53" s="86">
        <f>Kamper!AO278</f>
        <v>341</v>
      </c>
      <c r="BT53" s="56">
        <f t="shared" ref="BT53:BT59" si="239">IFERROR(BS53/BR53,"NA")</f>
        <v>170.5</v>
      </c>
      <c r="BU53" s="271">
        <f t="shared" ref="BU53:BU59" si="240">COUNTIF(BI53,"&gt;0")+COUNTIF(BL53,"&gt;0")+COUNTIF(BO53,"&gt;0")+COUNTIF(BR53,"&gt;0")</f>
        <v>4</v>
      </c>
      <c r="BV53" s="95">
        <f t="shared" ref="BV53:BV59" si="241">BE53+BI53+BL53+BO53+BR53</f>
        <v>33</v>
      </c>
      <c r="BW53" s="95">
        <f t="shared" ref="BW53:BW59" si="242">BF53+BJ53+BM53+BP53+BS53</f>
        <v>5541</v>
      </c>
      <c r="BX53" s="240"/>
      <c r="BY53" s="97">
        <f t="shared" ref="BY53:BY59" si="243">IFERROR(BW53/BV53,"NA")</f>
        <v>167.90909090909091</v>
      </c>
      <c r="BZ53" s="85">
        <f>COUNTIF(Kamper!AR296:AT296,"&gt;0")</f>
        <v>2</v>
      </c>
      <c r="CA53" s="86">
        <f>Kamper!AU296</f>
        <v>358</v>
      </c>
      <c r="CB53" s="55">
        <f t="shared" ref="CB53:CB59" si="244">IFERROR(CA53/BZ53,"NA")</f>
        <v>179</v>
      </c>
      <c r="CC53" s="85">
        <f>COUNTIF(Kamper!AR314:AT314,"&gt;0")</f>
        <v>3</v>
      </c>
      <c r="CD53" s="86">
        <f>Kamper!AU314</f>
        <v>549</v>
      </c>
      <c r="CE53" s="161">
        <f t="shared" ref="CE53:CE59" si="245">IFERROR(CD53/CC53,"NA")</f>
        <v>183</v>
      </c>
      <c r="CF53" s="271">
        <f t="shared" ref="CF53:CF59" si="246">COUNTIF(BZ53,"&gt;0")+COUNTIF(CC53,"&gt;0")</f>
        <v>2</v>
      </c>
      <c r="CG53" s="234">
        <f t="shared" ref="CG53:CG59" si="247">BV53+BZ53+CC53</f>
        <v>38</v>
      </c>
      <c r="CH53" s="96">
        <f t="shared" ref="CH53:CH59" si="248">BW53+CA53+CD53</f>
        <v>6448</v>
      </c>
      <c r="CI53" s="278"/>
      <c r="CJ53" s="97">
        <f t="shared" ref="CJ53:CJ59" si="249">IFERROR(CH53/CG53,"NA")</f>
        <v>169.68421052631578</v>
      </c>
    </row>
    <row r="54" spans="1:88" ht="17" thickBot="1">
      <c r="A54" s="183" t="s">
        <v>41</v>
      </c>
      <c r="B54" s="48"/>
      <c r="C54" s="48"/>
      <c r="D54" s="48"/>
      <c r="E54" s="48"/>
      <c r="F54" s="145">
        <f t="shared" ref="F54:F59" si="250">CG54</f>
        <v>38</v>
      </c>
      <c r="G54" s="75">
        <f t="shared" si="210"/>
        <v>5852</v>
      </c>
      <c r="H54" s="131">
        <f t="shared" si="211"/>
        <v>154</v>
      </c>
      <c r="I54" s="332">
        <f t="shared" si="212"/>
        <v>496</v>
      </c>
      <c r="J54" s="139">
        <f>COUNTIF(Kamper!AF9:AH9,"&gt;0")</f>
        <v>2</v>
      </c>
      <c r="K54" s="86">
        <f>Kamper!AI9</f>
        <v>336</v>
      </c>
      <c r="L54" s="125">
        <f t="shared" si="213"/>
        <v>168</v>
      </c>
      <c r="M54" s="86">
        <f>COUNTIF(Kamper!B27:D27,"&gt;0")</f>
        <v>2</v>
      </c>
      <c r="N54" s="86">
        <f>Kamper!E27</f>
        <v>326</v>
      </c>
      <c r="O54" s="125">
        <f t="shared" si="214"/>
        <v>163</v>
      </c>
      <c r="P54" s="86">
        <f>COUNTIF(Kamper!AR45:AT45,"&gt;0")</f>
        <v>2</v>
      </c>
      <c r="Q54" s="86">
        <f>Kamper!AU45</f>
        <v>253</v>
      </c>
      <c r="R54" s="125">
        <f t="shared" si="215"/>
        <v>126.5</v>
      </c>
      <c r="S54" s="86">
        <f>COUNTIF(Kamper!H63:J63,"&gt;0")</f>
        <v>2</v>
      </c>
      <c r="T54" s="86">
        <f>Kamper!K63</f>
        <v>349</v>
      </c>
      <c r="U54" s="126">
        <f t="shared" si="216"/>
        <v>174.5</v>
      </c>
      <c r="V54" s="271">
        <f t="shared" si="217"/>
        <v>4</v>
      </c>
      <c r="W54" s="130">
        <f t="shared" si="218"/>
        <v>8</v>
      </c>
      <c r="X54" s="95">
        <f t="shared" si="209"/>
        <v>1264</v>
      </c>
      <c r="Y54" s="241"/>
      <c r="Z54" s="97">
        <f t="shared" si="219"/>
        <v>158</v>
      </c>
      <c r="AA54" s="287">
        <f>COUNTIF(Kamper!AX81:AZ81,"&gt;0")</f>
        <v>3</v>
      </c>
      <c r="AB54" s="86">
        <f>Kamper!BA81</f>
        <v>496</v>
      </c>
      <c r="AC54" s="52">
        <f t="shared" si="220"/>
        <v>165.33333333333334</v>
      </c>
      <c r="AD54" s="85">
        <f>COUNTIF(Kamper!AX99:AZ99,"&gt;0")</f>
        <v>2</v>
      </c>
      <c r="AE54" s="86">
        <f>Kamper!BA99</f>
        <v>309</v>
      </c>
      <c r="AF54" s="52">
        <f t="shared" si="221"/>
        <v>154.5</v>
      </c>
      <c r="AG54" s="85">
        <f>COUNTIF(Kamper!AR117:AT117,"&gt;0")</f>
        <v>2</v>
      </c>
      <c r="AH54" s="86">
        <f>Kamper!AU117</f>
        <v>287</v>
      </c>
      <c r="AI54" s="52">
        <f t="shared" si="222"/>
        <v>143.5</v>
      </c>
      <c r="AJ54" s="85">
        <f>COUNTIF(Kamper!AL135:AN135,"&gt;0")</f>
        <v>2</v>
      </c>
      <c r="AK54" s="86">
        <f>Kamper!AO135</f>
        <v>323</v>
      </c>
      <c r="AL54" s="58">
        <f t="shared" si="223"/>
        <v>161.5</v>
      </c>
      <c r="AM54" s="271">
        <f t="shared" si="224"/>
        <v>4</v>
      </c>
      <c r="AN54" s="95">
        <f t="shared" si="225"/>
        <v>17</v>
      </c>
      <c r="AO54" s="234">
        <f t="shared" si="226"/>
        <v>2679</v>
      </c>
      <c r="AP54" s="282"/>
      <c r="AQ54" s="97">
        <f t="shared" si="227"/>
        <v>157.58823529411765</v>
      </c>
      <c r="AR54" s="287">
        <f>COUNTIF(Kamper!AL153:AN153,"&gt;0")</f>
        <v>3</v>
      </c>
      <c r="AS54" s="86">
        <f>Kamper!AO153</f>
        <v>473</v>
      </c>
      <c r="AT54" s="52">
        <f t="shared" si="228"/>
        <v>157.66666666666666</v>
      </c>
      <c r="AU54" s="85">
        <f>COUNTIF(Kamper!Z171:AB171,"&gt;0")</f>
        <v>0</v>
      </c>
      <c r="AV54" s="86">
        <f>Kamper!AC171</f>
        <v>0</v>
      </c>
      <c r="AW54" s="52" t="str">
        <f t="shared" si="229"/>
        <v>NA</v>
      </c>
      <c r="AX54" s="85">
        <f>COUNTIF(Kamper!AF189:AH189,"&gt;0")</f>
        <v>3</v>
      </c>
      <c r="AY54" s="86">
        <f>Kamper!AI189</f>
        <v>472</v>
      </c>
      <c r="AZ54" s="52">
        <f t="shared" si="230"/>
        <v>157.33333333333334</v>
      </c>
      <c r="BA54" s="85">
        <f>COUNTIF(Kamper!N207:P207,"&gt;0")</f>
        <v>2</v>
      </c>
      <c r="BB54" s="297">
        <f>Kamper!Q207</f>
        <v>271</v>
      </c>
      <c r="BC54" s="294">
        <f t="shared" si="231"/>
        <v>135.5</v>
      </c>
      <c r="BD54" s="274">
        <f t="shared" si="232"/>
        <v>3</v>
      </c>
      <c r="BE54" s="95">
        <f t="shared" si="233"/>
        <v>25</v>
      </c>
      <c r="BF54" s="95">
        <f t="shared" si="234"/>
        <v>3895</v>
      </c>
      <c r="BG54" s="241"/>
      <c r="BH54" s="108">
        <f t="shared" si="235"/>
        <v>155.80000000000001</v>
      </c>
      <c r="BI54" s="287">
        <f>COUNTIF(Kamper!B225:D225,"&gt;0")</f>
        <v>2</v>
      </c>
      <c r="BJ54" s="86">
        <f>Kamper!E225</f>
        <v>312</v>
      </c>
      <c r="BK54" s="52">
        <f t="shared" si="236"/>
        <v>156</v>
      </c>
      <c r="BL54" s="85">
        <f>COUNTIF(Kamper!BD243:BF243,"&gt;0")</f>
        <v>2</v>
      </c>
      <c r="BM54" s="86">
        <f>Kamper!BG243</f>
        <v>289</v>
      </c>
      <c r="BN54" s="52">
        <f t="shared" si="237"/>
        <v>144.5</v>
      </c>
      <c r="BO54" s="85">
        <f>COUNTIF(Kamper!BD261:BF261,"&gt;0")</f>
        <v>3</v>
      </c>
      <c r="BP54" s="86">
        <f>Kamper!BG261</f>
        <v>458</v>
      </c>
      <c r="BQ54" s="52">
        <f t="shared" si="238"/>
        <v>152.66666666666666</v>
      </c>
      <c r="BR54" s="85">
        <f>COUNTIF(Kamper!AL279:AN279,"&gt;0")</f>
        <v>2</v>
      </c>
      <c r="BS54" s="86">
        <f>Kamper!AO279</f>
        <v>329</v>
      </c>
      <c r="BT54" s="58">
        <f t="shared" si="239"/>
        <v>164.5</v>
      </c>
      <c r="BU54" s="271">
        <f t="shared" si="240"/>
        <v>4</v>
      </c>
      <c r="BV54" s="95">
        <f t="shared" si="241"/>
        <v>34</v>
      </c>
      <c r="BW54" s="95">
        <f t="shared" si="242"/>
        <v>5283</v>
      </c>
      <c r="BX54" s="241"/>
      <c r="BY54" s="97">
        <f t="shared" si="243"/>
        <v>155.38235294117646</v>
      </c>
      <c r="BZ54" s="85">
        <f>COUNTIF(Kamper!AR297:AT297,"&gt;0")</f>
        <v>2</v>
      </c>
      <c r="CA54" s="86">
        <f>Kamper!AU297</f>
        <v>280</v>
      </c>
      <c r="CB54" s="52">
        <f t="shared" si="244"/>
        <v>140</v>
      </c>
      <c r="CC54" s="85">
        <f>COUNTIF(Kamper!AR315:AT315,"&gt;0")</f>
        <v>2</v>
      </c>
      <c r="CD54" s="86">
        <f>Kamper!AU315</f>
        <v>289</v>
      </c>
      <c r="CE54" s="66">
        <f t="shared" si="245"/>
        <v>144.5</v>
      </c>
      <c r="CF54" s="271">
        <f t="shared" si="246"/>
        <v>2</v>
      </c>
      <c r="CG54" s="234">
        <f t="shared" si="247"/>
        <v>38</v>
      </c>
      <c r="CH54" s="96">
        <f t="shared" si="248"/>
        <v>5852</v>
      </c>
      <c r="CI54" s="239"/>
      <c r="CJ54" s="97">
        <f t="shared" si="249"/>
        <v>154</v>
      </c>
    </row>
    <row r="55" spans="1:88" ht="17" thickBot="1">
      <c r="A55" s="183" t="s">
        <v>42</v>
      </c>
      <c r="B55" s="48"/>
      <c r="C55" s="48"/>
      <c r="D55" s="48"/>
      <c r="E55" s="48"/>
      <c r="F55" s="145">
        <f t="shared" si="250"/>
        <v>38</v>
      </c>
      <c r="G55" s="75">
        <f t="shared" si="210"/>
        <v>7335</v>
      </c>
      <c r="H55" s="131">
        <f t="shared" si="211"/>
        <v>193.02631578947367</v>
      </c>
      <c r="I55" s="332">
        <f t="shared" si="212"/>
        <v>675</v>
      </c>
      <c r="J55" s="139">
        <f>COUNTIF(Kamper!AF10:AH10,"&gt;0")</f>
        <v>2</v>
      </c>
      <c r="K55" s="86">
        <f>Kamper!AI10</f>
        <v>420</v>
      </c>
      <c r="L55" s="125">
        <f t="shared" si="213"/>
        <v>210</v>
      </c>
      <c r="M55" s="86">
        <f>COUNTIF(Kamper!B28:D28,"&gt;0")</f>
        <v>3</v>
      </c>
      <c r="N55" s="86">
        <f>Kamper!E28</f>
        <v>591</v>
      </c>
      <c r="O55" s="125">
        <f t="shared" si="214"/>
        <v>197</v>
      </c>
      <c r="P55" s="86">
        <f>COUNTIF(Kamper!AR46:AT46,"&gt;0")</f>
        <v>1</v>
      </c>
      <c r="Q55" s="86">
        <f>Kamper!AU46</f>
        <v>175</v>
      </c>
      <c r="R55" s="125">
        <f t="shared" si="215"/>
        <v>175</v>
      </c>
      <c r="S55" s="86">
        <f>COUNTIF(Kamper!H64:J64,"&gt;0")</f>
        <v>3</v>
      </c>
      <c r="T55" s="86">
        <f>Kamper!K64</f>
        <v>543</v>
      </c>
      <c r="U55" s="126">
        <f t="shared" si="216"/>
        <v>181</v>
      </c>
      <c r="V55" s="271">
        <f t="shared" si="217"/>
        <v>4</v>
      </c>
      <c r="W55" s="130">
        <f t="shared" si="218"/>
        <v>9</v>
      </c>
      <c r="X55" s="95">
        <f t="shared" si="209"/>
        <v>1729</v>
      </c>
      <c r="Y55" s="241"/>
      <c r="Z55" s="97">
        <f t="shared" si="219"/>
        <v>192.11111111111111</v>
      </c>
      <c r="AA55" s="287">
        <f>COUNTIF(Kamper!AX82:AZ82,"&gt;0")</f>
        <v>0</v>
      </c>
      <c r="AB55" s="86">
        <f>Kamper!BA82</f>
        <v>0</v>
      </c>
      <c r="AC55" s="52" t="str">
        <f t="shared" si="220"/>
        <v>NA</v>
      </c>
      <c r="AD55" s="85">
        <f>COUNTIF(Kamper!AX100:AZ100,"&gt;0")</f>
        <v>3</v>
      </c>
      <c r="AE55" s="86">
        <f>Kamper!BA100</f>
        <v>632</v>
      </c>
      <c r="AF55" s="52">
        <f t="shared" si="221"/>
        <v>210.66666666666666</v>
      </c>
      <c r="AG55" s="85">
        <f>COUNTIF(Kamper!AR118:AT118,"&gt;0")</f>
        <v>3</v>
      </c>
      <c r="AH55" s="86">
        <f>Kamper!AU118</f>
        <v>675</v>
      </c>
      <c r="AI55" s="52">
        <f t="shared" si="222"/>
        <v>225</v>
      </c>
      <c r="AJ55" s="85">
        <f>COUNTIF(Kamper!AL136:AN136,"&gt;0")</f>
        <v>3</v>
      </c>
      <c r="AK55" s="86">
        <f>Kamper!AO136</f>
        <v>550</v>
      </c>
      <c r="AL55" s="58">
        <f t="shared" si="223"/>
        <v>183.33333333333334</v>
      </c>
      <c r="AM55" s="271">
        <f t="shared" si="224"/>
        <v>3</v>
      </c>
      <c r="AN55" s="95">
        <f t="shared" si="225"/>
        <v>18</v>
      </c>
      <c r="AO55" s="234">
        <f t="shared" si="226"/>
        <v>3586</v>
      </c>
      <c r="AP55" s="282"/>
      <c r="AQ55" s="97">
        <f t="shared" si="227"/>
        <v>199.22222222222223</v>
      </c>
      <c r="AR55" s="287">
        <f>COUNTIF(Kamper!AL154:AN154,"&gt;0")</f>
        <v>2</v>
      </c>
      <c r="AS55" s="86">
        <f>Kamper!AO154</f>
        <v>378</v>
      </c>
      <c r="AT55" s="52">
        <f t="shared" si="228"/>
        <v>189</v>
      </c>
      <c r="AU55" s="85">
        <f>COUNTIF(Kamper!Z172:AB172,"&gt;0")</f>
        <v>0</v>
      </c>
      <c r="AV55" s="86">
        <f>Kamper!AC172</f>
        <v>0</v>
      </c>
      <c r="AW55" s="52" t="str">
        <f t="shared" si="229"/>
        <v>NA</v>
      </c>
      <c r="AX55" s="85">
        <f>COUNTIF(Kamper!AF190:AH190,"&gt;0")</f>
        <v>2</v>
      </c>
      <c r="AY55" s="86">
        <f>Kamper!AI190</f>
        <v>371</v>
      </c>
      <c r="AZ55" s="52">
        <f t="shared" si="230"/>
        <v>185.5</v>
      </c>
      <c r="BA55" s="85">
        <f>COUNTIF(Kamper!N208:P208,"&gt;0")</f>
        <v>2</v>
      </c>
      <c r="BB55" s="297">
        <f>Kamper!Q208</f>
        <v>417</v>
      </c>
      <c r="BC55" s="294">
        <f t="shared" si="231"/>
        <v>208.5</v>
      </c>
      <c r="BD55" s="274">
        <f t="shared" si="232"/>
        <v>3</v>
      </c>
      <c r="BE55" s="95">
        <f t="shared" si="233"/>
        <v>24</v>
      </c>
      <c r="BF55" s="95">
        <f t="shared" si="234"/>
        <v>4752</v>
      </c>
      <c r="BG55" s="241"/>
      <c r="BH55" s="108">
        <f t="shared" si="235"/>
        <v>198</v>
      </c>
      <c r="BI55" s="287">
        <f>COUNTIF(Kamper!B226:D226,"&gt;0")</f>
        <v>3</v>
      </c>
      <c r="BJ55" s="86">
        <f>Kamper!E226</f>
        <v>563</v>
      </c>
      <c r="BK55" s="52">
        <f t="shared" si="236"/>
        <v>187.66666666666666</v>
      </c>
      <c r="BL55" s="85">
        <f>COUNTIF(Kamper!BD244:BF244,"&gt;0")</f>
        <v>3</v>
      </c>
      <c r="BM55" s="86">
        <f>Kamper!BG244</f>
        <v>527</v>
      </c>
      <c r="BN55" s="52">
        <f t="shared" si="237"/>
        <v>175.66666666666666</v>
      </c>
      <c r="BO55" s="85">
        <f>COUNTIF(Kamper!BD262:BF262,"&gt;0")</f>
        <v>0</v>
      </c>
      <c r="BP55" s="86">
        <f>Kamper!BG262</f>
        <v>0</v>
      </c>
      <c r="BQ55" s="52" t="str">
        <f t="shared" si="238"/>
        <v>NA</v>
      </c>
      <c r="BR55" s="85">
        <f>COUNTIF(Kamper!AL280:AN280,"&gt;0")</f>
        <v>3</v>
      </c>
      <c r="BS55" s="86">
        <f>Kamper!AO280</f>
        <v>572</v>
      </c>
      <c r="BT55" s="58">
        <f t="shared" si="239"/>
        <v>190.66666666666666</v>
      </c>
      <c r="BU55" s="271">
        <f t="shared" si="240"/>
        <v>3</v>
      </c>
      <c r="BV55" s="95">
        <f t="shared" si="241"/>
        <v>33</v>
      </c>
      <c r="BW55" s="95">
        <f t="shared" si="242"/>
        <v>6414</v>
      </c>
      <c r="BX55" s="241"/>
      <c r="BY55" s="97">
        <f t="shared" si="243"/>
        <v>194.36363636363637</v>
      </c>
      <c r="BZ55" s="85">
        <f>COUNTIF(Kamper!AR298:AT298,"&gt;0")</f>
        <v>3</v>
      </c>
      <c r="CA55" s="86">
        <f>Kamper!AU298</f>
        <v>562</v>
      </c>
      <c r="CB55" s="52">
        <f t="shared" si="244"/>
        <v>187.33333333333334</v>
      </c>
      <c r="CC55" s="85">
        <f>COUNTIF(Kamper!AR316:AT316,"&gt;0")</f>
        <v>2</v>
      </c>
      <c r="CD55" s="86">
        <f>Kamper!AU316</f>
        <v>359</v>
      </c>
      <c r="CE55" s="66">
        <f t="shared" si="245"/>
        <v>179.5</v>
      </c>
      <c r="CF55" s="271">
        <f t="shared" si="246"/>
        <v>2</v>
      </c>
      <c r="CG55" s="234">
        <f t="shared" si="247"/>
        <v>38</v>
      </c>
      <c r="CH55" s="96">
        <f t="shared" si="248"/>
        <v>7335</v>
      </c>
      <c r="CI55" s="239"/>
      <c r="CJ55" s="97">
        <f t="shared" si="249"/>
        <v>193.02631578947367</v>
      </c>
    </row>
    <row r="56" spans="1:88" ht="17" thickBot="1">
      <c r="A56" s="183" t="s">
        <v>43</v>
      </c>
      <c r="B56" s="48"/>
      <c r="C56" s="48"/>
      <c r="D56" s="48"/>
      <c r="E56" s="48"/>
      <c r="F56" s="145">
        <f t="shared" si="250"/>
        <v>39</v>
      </c>
      <c r="G56" s="75">
        <f t="shared" si="210"/>
        <v>6977</v>
      </c>
      <c r="H56" s="131">
        <f t="shared" si="211"/>
        <v>178.89743589743588</v>
      </c>
      <c r="I56" s="332">
        <f t="shared" si="212"/>
        <v>620</v>
      </c>
      <c r="J56" s="139">
        <f>COUNTIF(Kamper!AF11:AH11,"&gt;0")</f>
        <v>3</v>
      </c>
      <c r="K56" s="86">
        <f>Kamper!AI11</f>
        <v>570</v>
      </c>
      <c r="L56" s="125">
        <f t="shared" si="213"/>
        <v>190</v>
      </c>
      <c r="M56" s="86">
        <f>COUNTIF(Kamper!B29:D29,"&gt;0")</f>
        <v>2</v>
      </c>
      <c r="N56" s="86">
        <f>Kamper!E29</f>
        <v>362</v>
      </c>
      <c r="O56" s="125">
        <f t="shared" si="214"/>
        <v>181</v>
      </c>
      <c r="P56" s="86">
        <f>COUNTIF(Kamper!AR47:AT47,"&gt;0")</f>
        <v>3</v>
      </c>
      <c r="Q56" s="86">
        <f>Kamper!AU47</f>
        <v>577</v>
      </c>
      <c r="R56" s="125">
        <f t="shared" si="215"/>
        <v>192.33333333333334</v>
      </c>
      <c r="S56" s="86">
        <f>COUNTIF(Kamper!H65:J65,"&gt;0")</f>
        <v>2</v>
      </c>
      <c r="T56" s="86">
        <f>Kamper!K65</f>
        <v>354</v>
      </c>
      <c r="U56" s="126">
        <f t="shared" si="216"/>
        <v>177</v>
      </c>
      <c r="V56" s="271">
        <f t="shared" si="217"/>
        <v>4</v>
      </c>
      <c r="W56" s="130">
        <f t="shared" si="218"/>
        <v>10</v>
      </c>
      <c r="X56" s="95">
        <f t="shared" si="209"/>
        <v>1863</v>
      </c>
      <c r="Y56" s="241"/>
      <c r="Z56" s="97">
        <f t="shared" si="219"/>
        <v>186.3</v>
      </c>
      <c r="AA56" s="287">
        <f>COUNTIF(Kamper!AX83:AZ83,"&gt;0")</f>
        <v>3</v>
      </c>
      <c r="AB56" s="86">
        <f>Kamper!BA83</f>
        <v>620</v>
      </c>
      <c r="AC56" s="52">
        <f t="shared" si="220"/>
        <v>206.66666666666666</v>
      </c>
      <c r="AD56" s="85">
        <f>COUNTIF(Kamper!AX101:AZ101,"&gt;0")</f>
        <v>2</v>
      </c>
      <c r="AE56" s="86">
        <f>Kamper!BA101</f>
        <v>371</v>
      </c>
      <c r="AF56" s="52">
        <f t="shared" si="221"/>
        <v>185.5</v>
      </c>
      <c r="AG56" s="85">
        <f>COUNTIF(Kamper!AR119:AT119,"&gt;0")</f>
        <v>2</v>
      </c>
      <c r="AH56" s="86">
        <f>Kamper!AU119</f>
        <v>341</v>
      </c>
      <c r="AI56" s="52">
        <f t="shared" si="222"/>
        <v>170.5</v>
      </c>
      <c r="AJ56" s="85">
        <f>COUNTIF(Kamper!AL137:AN137,"&gt;0")</f>
        <v>2</v>
      </c>
      <c r="AK56" s="86">
        <f>Kamper!AO137</f>
        <v>275</v>
      </c>
      <c r="AL56" s="58">
        <f t="shared" si="223"/>
        <v>137.5</v>
      </c>
      <c r="AM56" s="271">
        <f t="shared" si="224"/>
        <v>4</v>
      </c>
      <c r="AN56" s="95">
        <f t="shared" si="225"/>
        <v>19</v>
      </c>
      <c r="AO56" s="234">
        <f t="shared" si="226"/>
        <v>3470</v>
      </c>
      <c r="AP56" s="282"/>
      <c r="AQ56" s="97">
        <f t="shared" si="227"/>
        <v>182.63157894736841</v>
      </c>
      <c r="AR56" s="287">
        <f>COUNTIF(Kamper!AL155:AN155,"&gt;0")</f>
        <v>2</v>
      </c>
      <c r="AS56" s="86">
        <f>Kamper!AO155</f>
        <v>344</v>
      </c>
      <c r="AT56" s="52">
        <f t="shared" si="228"/>
        <v>172</v>
      </c>
      <c r="AU56" s="85">
        <f>COUNTIF(Kamper!Z173:AB173,"&gt;0")</f>
        <v>0</v>
      </c>
      <c r="AV56" s="86">
        <f>Kamper!AC173</f>
        <v>0</v>
      </c>
      <c r="AW56" s="52" t="str">
        <f t="shared" si="229"/>
        <v>NA</v>
      </c>
      <c r="AX56" s="85">
        <f>COUNTIF(Kamper!AF191:AH191,"&gt;0")</f>
        <v>2</v>
      </c>
      <c r="AY56" s="86">
        <f>Kamper!AI191</f>
        <v>294</v>
      </c>
      <c r="AZ56" s="52">
        <f t="shared" si="230"/>
        <v>147</v>
      </c>
      <c r="BA56" s="85">
        <f>COUNTIF(Kamper!N209:P209,"&gt;0")</f>
        <v>3</v>
      </c>
      <c r="BB56" s="297">
        <f>Kamper!Q209</f>
        <v>569</v>
      </c>
      <c r="BC56" s="294">
        <f t="shared" si="231"/>
        <v>189.66666666666666</v>
      </c>
      <c r="BD56" s="274">
        <f t="shared" si="232"/>
        <v>3</v>
      </c>
      <c r="BE56" s="95">
        <f t="shared" si="233"/>
        <v>26</v>
      </c>
      <c r="BF56" s="95">
        <f t="shared" si="234"/>
        <v>4677</v>
      </c>
      <c r="BG56" s="241"/>
      <c r="BH56" s="108">
        <f t="shared" si="235"/>
        <v>179.88461538461539</v>
      </c>
      <c r="BI56" s="287">
        <f>COUNTIF(Kamper!B227:D227,"&gt;0")</f>
        <v>2</v>
      </c>
      <c r="BJ56" s="86">
        <f>Kamper!E227</f>
        <v>383</v>
      </c>
      <c r="BK56" s="52">
        <f t="shared" si="236"/>
        <v>191.5</v>
      </c>
      <c r="BL56" s="85">
        <f>COUNTIF(Kamper!BD245:BF245,"&gt;0")</f>
        <v>2</v>
      </c>
      <c r="BM56" s="86">
        <f>Kamper!BG245</f>
        <v>285</v>
      </c>
      <c r="BN56" s="52">
        <f t="shared" si="237"/>
        <v>142.5</v>
      </c>
      <c r="BO56" s="85">
        <f>COUNTIF(Kamper!BD263:BF263,"&gt;0")</f>
        <v>3</v>
      </c>
      <c r="BP56" s="86">
        <f>Kamper!BG263</f>
        <v>491</v>
      </c>
      <c r="BQ56" s="52">
        <f t="shared" si="238"/>
        <v>163.66666666666666</v>
      </c>
      <c r="BR56" s="85">
        <f>COUNTIF(Kamper!AL281:AN281,"&gt;0")</f>
        <v>2</v>
      </c>
      <c r="BS56" s="86">
        <f>Kamper!AO281</f>
        <v>429</v>
      </c>
      <c r="BT56" s="58">
        <f t="shared" si="239"/>
        <v>214.5</v>
      </c>
      <c r="BU56" s="271">
        <f t="shared" si="240"/>
        <v>4</v>
      </c>
      <c r="BV56" s="95">
        <f t="shared" si="241"/>
        <v>35</v>
      </c>
      <c r="BW56" s="95">
        <f t="shared" si="242"/>
        <v>6265</v>
      </c>
      <c r="BX56" s="241"/>
      <c r="BY56" s="97">
        <f t="shared" si="243"/>
        <v>179</v>
      </c>
      <c r="BZ56" s="85">
        <f>COUNTIF(Kamper!AR299:AT299,"&gt;0")</f>
        <v>2</v>
      </c>
      <c r="CA56" s="86">
        <f>Kamper!AU299</f>
        <v>318</v>
      </c>
      <c r="CB56" s="52">
        <f t="shared" si="244"/>
        <v>159</v>
      </c>
      <c r="CC56" s="85">
        <f>COUNTIF(Kamper!AR317:AT317,"&gt;0")</f>
        <v>2</v>
      </c>
      <c r="CD56" s="86">
        <f>Kamper!AU317</f>
        <v>394</v>
      </c>
      <c r="CE56" s="66">
        <f t="shared" si="245"/>
        <v>197</v>
      </c>
      <c r="CF56" s="271">
        <f t="shared" si="246"/>
        <v>2</v>
      </c>
      <c r="CG56" s="234">
        <f t="shared" si="247"/>
        <v>39</v>
      </c>
      <c r="CH56" s="96">
        <f t="shared" si="248"/>
        <v>6977</v>
      </c>
      <c r="CI56" s="239"/>
      <c r="CJ56" s="97">
        <f t="shared" si="249"/>
        <v>178.89743589743588</v>
      </c>
    </row>
    <row r="57" spans="1:88" ht="17" thickBot="1">
      <c r="A57" s="8"/>
      <c r="B57" s="9"/>
      <c r="C57" s="9"/>
      <c r="D57" s="9"/>
      <c r="E57" s="9"/>
      <c r="F57" s="145">
        <f t="shared" si="250"/>
        <v>0</v>
      </c>
      <c r="G57" s="75">
        <f t="shared" si="210"/>
        <v>0</v>
      </c>
      <c r="H57" s="131" t="str">
        <f t="shared" si="211"/>
        <v>NA</v>
      </c>
      <c r="I57" s="332">
        <f t="shared" si="212"/>
        <v>0</v>
      </c>
      <c r="J57" s="139">
        <f>COUNTIF(Kamper!AF12:AH12,"&gt;0")</f>
        <v>0</v>
      </c>
      <c r="K57" s="86">
        <f>Kamper!AI12</f>
        <v>0</v>
      </c>
      <c r="L57" s="125" t="str">
        <f t="shared" si="213"/>
        <v>NA</v>
      </c>
      <c r="M57" s="86">
        <f>COUNTIF(Kamper!B30:D30,"&gt;0")</f>
        <v>0</v>
      </c>
      <c r="N57" s="86">
        <f>Kamper!E30</f>
        <v>0</v>
      </c>
      <c r="O57" s="125" t="str">
        <f t="shared" si="214"/>
        <v>NA</v>
      </c>
      <c r="P57" s="86">
        <f>COUNTIF(Kamper!AR48:AT48,"&gt;0")</f>
        <v>0</v>
      </c>
      <c r="Q57" s="86">
        <f>Kamper!AU48</f>
        <v>0</v>
      </c>
      <c r="R57" s="125" t="str">
        <f t="shared" si="215"/>
        <v>NA</v>
      </c>
      <c r="S57" s="86">
        <f>COUNTIF(Kamper!H66:J66,"&gt;0")</f>
        <v>0</v>
      </c>
      <c r="T57" s="86">
        <f>Kamper!K66</f>
        <v>0</v>
      </c>
      <c r="U57" s="126" t="str">
        <f t="shared" si="216"/>
        <v>NA</v>
      </c>
      <c r="V57" s="271">
        <f t="shared" si="217"/>
        <v>0</v>
      </c>
      <c r="W57" s="130">
        <f t="shared" si="218"/>
        <v>0</v>
      </c>
      <c r="X57" s="95">
        <f t="shared" si="209"/>
        <v>0</v>
      </c>
      <c r="Y57" s="241"/>
      <c r="Z57" s="97" t="str">
        <f t="shared" si="219"/>
        <v>NA</v>
      </c>
      <c r="AA57" s="287">
        <f>COUNTIF(Kamper!AX84:AZ84,"&gt;0")</f>
        <v>0</v>
      </c>
      <c r="AB57" s="86">
        <f>Kamper!BA84</f>
        <v>0</v>
      </c>
      <c r="AC57" s="52" t="str">
        <f t="shared" si="220"/>
        <v>NA</v>
      </c>
      <c r="AD57" s="85">
        <f>COUNTIF(Kamper!AX102:AZ102,"&gt;0")</f>
        <v>0</v>
      </c>
      <c r="AE57" s="86">
        <f>Kamper!BA102</f>
        <v>0</v>
      </c>
      <c r="AF57" s="52" t="str">
        <f t="shared" si="221"/>
        <v>NA</v>
      </c>
      <c r="AG57" s="85">
        <f>COUNTIF(Kamper!AR120:AT120,"&gt;0")</f>
        <v>0</v>
      </c>
      <c r="AH57" s="86">
        <f>Kamper!AU120</f>
        <v>0</v>
      </c>
      <c r="AI57" s="52" t="str">
        <f t="shared" si="222"/>
        <v>NA</v>
      </c>
      <c r="AJ57" s="85">
        <f>COUNTIF(Kamper!AL138:AN138,"&gt;0")</f>
        <v>0</v>
      </c>
      <c r="AK57" s="86">
        <f>Kamper!AO138</f>
        <v>0</v>
      </c>
      <c r="AL57" s="58" t="str">
        <f t="shared" si="223"/>
        <v>NA</v>
      </c>
      <c r="AM57" s="271">
        <f t="shared" si="224"/>
        <v>0</v>
      </c>
      <c r="AN57" s="95">
        <f t="shared" si="225"/>
        <v>0</v>
      </c>
      <c r="AO57" s="234">
        <f t="shared" si="226"/>
        <v>0</v>
      </c>
      <c r="AP57" s="282"/>
      <c r="AQ57" s="97" t="str">
        <f t="shared" si="227"/>
        <v>NA</v>
      </c>
      <c r="AR57" s="287">
        <f>COUNTIF(Kamper!AL156:AN156,"&gt;0")</f>
        <v>0</v>
      </c>
      <c r="AS57" s="86">
        <f>Kamper!AO156</f>
        <v>0</v>
      </c>
      <c r="AT57" s="52" t="str">
        <f t="shared" si="228"/>
        <v>NA</v>
      </c>
      <c r="AU57" s="85">
        <f>COUNTIF(Kamper!Z174:AB174,"&gt;0")</f>
        <v>0</v>
      </c>
      <c r="AV57" s="86">
        <f>Kamper!AC174</f>
        <v>0</v>
      </c>
      <c r="AW57" s="52" t="str">
        <f t="shared" si="229"/>
        <v>NA</v>
      </c>
      <c r="AX57" s="85">
        <f>COUNTIF(Kamper!AF192:AH192,"&gt;0")</f>
        <v>0</v>
      </c>
      <c r="AY57" s="86">
        <f>Kamper!AI192</f>
        <v>0</v>
      </c>
      <c r="AZ57" s="52" t="str">
        <f t="shared" si="230"/>
        <v>NA</v>
      </c>
      <c r="BA57" s="85">
        <f>COUNTIF(Kamper!N210:P210,"&gt;0")</f>
        <v>0</v>
      </c>
      <c r="BB57" s="297">
        <f>Kamper!Q210</f>
        <v>0</v>
      </c>
      <c r="BC57" s="294" t="str">
        <f t="shared" si="231"/>
        <v>NA</v>
      </c>
      <c r="BD57" s="274">
        <f t="shared" si="232"/>
        <v>0</v>
      </c>
      <c r="BE57" s="95">
        <f t="shared" si="233"/>
        <v>0</v>
      </c>
      <c r="BF57" s="95">
        <f t="shared" si="234"/>
        <v>0</v>
      </c>
      <c r="BG57" s="241"/>
      <c r="BH57" s="108" t="str">
        <f t="shared" si="235"/>
        <v>NA</v>
      </c>
      <c r="BI57" s="287">
        <f>COUNTIF(Kamper!B228:D228,"&gt;0")</f>
        <v>0</v>
      </c>
      <c r="BJ57" s="86">
        <f>Kamper!E228</f>
        <v>0</v>
      </c>
      <c r="BK57" s="52" t="str">
        <f t="shared" si="236"/>
        <v>NA</v>
      </c>
      <c r="BL57" s="85">
        <f>COUNTIF(Kamper!BD246:BF246,"&gt;0")</f>
        <v>0</v>
      </c>
      <c r="BM57" s="86">
        <f>Kamper!BG246</f>
        <v>0</v>
      </c>
      <c r="BN57" s="52" t="str">
        <f t="shared" si="237"/>
        <v>NA</v>
      </c>
      <c r="BO57" s="85">
        <f>COUNTIF(Kamper!BD264:BF264,"&gt;0")</f>
        <v>0</v>
      </c>
      <c r="BP57" s="86">
        <f>Kamper!BG264</f>
        <v>0</v>
      </c>
      <c r="BQ57" s="52" t="str">
        <f t="shared" si="238"/>
        <v>NA</v>
      </c>
      <c r="BR57" s="85">
        <f>COUNTIF(Kamper!AL282:AN282,"&gt;0")</f>
        <v>0</v>
      </c>
      <c r="BS57" s="86">
        <f>Kamper!AO282</f>
        <v>0</v>
      </c>
      <c r="BT57" s="58" t="str">
        <f t="shared" si="239"/>
        <v>NA</v>
      </c>
      <c r="BU57" s="271">
        <f t="shared" si="240"/>
        <v>0</v>
      </c>
      <c r="BV57" s="95">
        <f t="shared" si="241"/>
        <v>0</v>
      </c>
      <c r="BW57" s="95">
        <f t="shared" si="242"/>
        <v>0</v>
      </c>
      <c r="BX57" s="241"/>
      <c r="BY57" s="97" t="str">
        <f t="shared" si="243"/>
        <v>NA</v>
      </c>
      <c r="BZ57" s="85">
        <f>COUNTIF(Kamper!AR300:AT300,"&gt;0")</f>
        <v>0</v>
      </c>
      <c r="CA57" s="86">
        <f>Kamper!AU300</f>
        <v>0</v>
      </c>
      <c r="CB57" s="52" t="str">
        <f t="shared" si="244"/>
        <v>NA</v>
      </c>
      <c r="CC57" s="85">
        <f>COUNTIF(Kamper!AR318:AT318,"&gt;0")</f>
        <v>0</v>
      </c>
      <c r="CD57" s="86">
        <f>Kamper!AU318</f>
        <v>0</v>
      </c>
      <c r="CE57" s="66" t="str">
        <f t="shared" si="245"/>
        <v>NA</v>
      </c>
      <c r="CF57" s="271">
        <f t="shared" si="246"/>
        <v>0</v>
      </c>
      <c r="CG57" s="234">
        <f t="shared" si="247"/>
        <v>0</v>
      </c>
      <c r="CH57" s="96">
        <f t="shared" si="248"/>
        <v>0</v>
      </c>
      <c r="CI57" s="239"/>
      <c r="CJ57" s="97" t="str">
        <f t="shared" si="249"/>
        <v>NA</v>
      </c>
    </row>
    <row r="58" spans="1:88" ht="17" thickBot="1">
      <c r="A58" s="8"/>
      <c r="B58" s="9"/>
      <c r="C58" s="9"/>
      <c r="D58" s="9"/>
      <c r="E58" s="9"/>
      <c r="F58" s="145">
        <f t="shared" si="250"/>
        <v>0</v>
      </c>
      <c r="G58" s="75">
        <f t="shared" si="210"/>
        <v>0</v>
      </c>
      <c r="H58" s="131" t="str">
        <f t="shared" si="211"/>
        <v>NA</v>
      </c>
      <c r="I58" s="332">
        <f t="shared" si="212"/>
        <v>0</v>
      </c>
      <c r="J58" s="139">
        <f>COUNTIF(Kamper!AF13:AH13,"&gt;0")</f>
        <v>0</v>
      </c>
      <c r="K58" s="86">
        <f>Kamper!AI13</f>
        <v>0</v>
      </c>
      <c r="L58" s="125" t="str">
        <f t="shared" si="213"/>
        <v>NA</v>
      </c>
      <c r="M58" s="86">
        <f>COUNTIF(Kamper!B31:D31,"&gt;0")</f>
        <v>0</v>
      </c>
      <c r="N58" s="86">
        <f>Kamper!E31</f>
        <v>0</v>
      </c>
      <c r="O58" s="125" t="str">
        <f t="shared" si="214"/>
        <v>NA</v>
      </c>
      <c r="P58" s="86">
        <f>COUNTIF(Kamper!AR49:AT49,"&gt;0")</f>
        <v>0</v>
      </c>
      <c r="Q58" s="86">
        <f>Kamper!AU49</f>
        <v>0</v>
      </c>
      <c r="R58" s="125" t="str">
        <f t="shared" si="215"/>
        <v>NA</v>
      </c>
      <c r="S58" s="86">
        <f>COUNTIF(Kamper!H67:J67,"&gt;0")</f>
        <v>0</v>
      </c>
      <c r="T58" s="86">
        <f>Kamper!K67</f>
        <v>0</v>
      </c>
      <c r="U58" s="126" t="str">
        <f t="shared" si="216"/>
        <v>NA</v>
      </c>
      <c r="V58" s="271">
        <f t="shared" si="217"/>
        <v>0</v>
      </c>
      <c r="W58" s="130">
        <f t="shared" si="218"/>
        <v>0</v>
      </c>
      <c r="X58" s="95">
        <f t="shared" si="209"/>
        <v>0</v>
      </c>
      <c r="Y58" s="241"/>
      <c r="Z58" s="97" t="str">
        <f t="shared" si="219"/>
        <v>NA</v>
      </c>
      <c r="AA58" s="287">
        <f>COUNTIF(Kamper!AX85:AZ85,"&gt;0")</f>
        <v>0</v>
      </c>
      <c r="AB58" s="86">
        <f>Kamper!BA85</f>
        <v>0</v>
      </c>
      <c r="AC58" s="52" t="str">
        <f t="shared" si="220"/>
        <v>NA</v>
      </c>
      <c r="AD58" s="85">
        <f>COUNTIF(Kamper!AX103:AZ103,"&gt;0")</f>
        <v>0</v>
      </c>
      <c r="AE58" s="86">
        <f>Kamper!BA103</f>
        <v>0</v>
      </c>
      <c r="AF58" s="52" t="str">
        <f t="shared" si="221"/>
        <v>NA</v>
      </c>
      <c r="AG58" s="85">
        <f>COUNTIF(Kamper!AR121:AT121,"&gt;0")</f>
        <v>0</v>
      </c>
      <c r="AH58" s="86">
        <f>Kamper!AU121</f>
        <v>0</v>
      </c>
      <c r="AI58" s="52" t="str">
        <f t="shared" si="222"/>
        <v>NA</v>
      </c>
      <c r="AJ58" s="85">
        <f>COUNTIF(Kamper!AL139:AN139,"&gt;0")</f>
        <v>0</v>
      </c>
      <c r="AK58" s="86">
        <f>Kamper!AO139</f>
        <v>0</v>
      </c>
      <c r="AL58" s="58" t="str">
        <f t="shared" si="223"/>
        <v>NA</v>
      </c>
      <c r="AM58" s="271">
        <f t="shared" si="224"/>
        <v>0</v>
      </c>
      <c r="AN58" s="95">
        <f t="shared" si="225"/>
        <v>0</v>
      </c>
      <c r="AO58" s="234">
        <f t="shared" si="226"/>
        <v>0</v>
      </c>
      <c r="AP58" s="282"/>
      <c r="AQ58" s="97" t="str">
        <f t="shared" si="227"/>
        <v>NA</v>
      </c>
      <c r="AR58" s="287">
        <f>COUNTIF(Kamper!AL157:AN157,"&gt;0")</f>
        <v>0</v>
      </c>
      <c r="AS58" s="86">
        <f>Kamper!AO157</f>
        <v>0</v>
      </c>
      <c r="AT58" s="52" t="str">
        <f t="shared" si="228"/>
        <v>NA</v>
      </c>
      <c r="AU58" s="85">
        <f>COUNTIF(Kamper!Z175:AB175,"&gt;0")</f>
        <v>0</v>
      </c>
      <c r="AV58" s="86">
        <f>Kamper!AC175</f>
        <v>0</v>
      </c>
      <c r="AW58" s="52" t="str">
        <f t="shared" si="229"/>
        <v>NA</v>
      </c>
      <c r="AX58" s="85">
        <f>COUNTIF(Kamper!AF193:AH193,"&gt;0")</f>
        <v>0</v>
      </c>
      <c r="AY58" s="86">
        <f>Kamper!AI193</f>
        <v>0</v>
      </c>
      <c r="AZ58" s="52" t="str">
        <f t="shared" si="230"/>
        <v>NA</v>
      </c>
      <c r="BA58" s="85">
        <f>COUNTIF(Kamper!N211:P211,"&gt;0")</f>
        <v>0</v>
      </c>
      <c r="BB58" s="297">
        <f>Kamper!Q211</f>
        <v>0</v>
      </c>
      <c r="BC58" s="294" t="str">
        <f t="shared" si="231"/>
        <v>NA</v>
      </c>
      <c r="BD58" s="274">
        <f t="shared" si="232"/>
        <v>0</v>
      </c>
      <c r="BE58" s="95">
        <f t="shared" si="233"/>
        <v>0</v>
      </c>
      <c r="BF58" s="95">
        <f t="shared" si="234"/>
        <v>0</v>
      </c>
      <c r="BG58" s="241"/>
      <c r="BH58" s="108" t="str">
        <f t="shared" si="235"/>
        <v>NA</v>
      </c>
      <c r="BI58" s="287">
        <f>COUNTIF(Kamper!B229:D229,"&gt;0")</f>
        <v>0</v>
      </c>
      <c r="BJ58" s="86">
        <f>Kamper!E229</f>
        <v>0</v>
      </c>
      <c r="BK58" s="52" t="str">
        <f t="shared" si="236"/>
        <v>NA</v>
      </c>
      <c r="BL58" s="85">
        <f>COUNTIF(Kamper!BD247:BF247,"&gt;0")</f>
        <v>0</v>
      </c>
      <c r="BM58" s="86">
        <f>Kamper!BG247</f>
        <v>0</v>
      </c>
      <c r="BN58" s="52" t="str">
        <f t="shared" si="237"/>
        <v>NA</v>
      </c>
      <c r="BO58" s="85">
        <f>COUNTIF(Kamper!BD265:BF265,"&gt;0")</f>
        <v>0</v>
      </c>
      <c r="BP58" s="86">
        <f>Kamper!BG265</f>
        <v>0</v>
      </c>
      <c r="BQ58" s="52" t="str">
        <f t="shared" si="238"/>
        <v>NA</v>
      </c>
      <c r="BR58" s="85">
        <f>COUNTIF(Kamper!AL283:AN283,"&gt;0")</f>
        <v>0</v>
      </c>
      <c r="BS58" s="86">
        <f>Kamper!AO283</f>
        <v>0</v>
      </c>
      <c r="BT58" s="58" t="str">
        <f t="shared" si="239"/>
        <v>NA</v>
      </c>
      <c r="BU58" s="271">
        <f t="shared" si="240"/>
        <v>0</v>
      </c>
      <c r="BV58" s="95">
        <f t="shared" si="241"/>
        <v>0</v>
      </c>
      <c r="BW58" s="95">
        <f t="shared" si="242"/>
        <v>0</v>
      </c>
      <c r="BX58" s="241"/>
      <c r="BY58" s="97" t="str">
        <f t="shared" si="243"/>
        <v>NA</v>
      </c>
      <c r="BZ58" s="85">
        <f>COUNTIF(Kamper!AR301:AT301,"&gt;0")</f>
        <v>0</v>
      </c>
      <c r="CA58" s="86">
        <f>Kamper!AU301</f>
        <v>0</v>
      </c>
      <c r="CB58" s="52" t="str">
        <f t="shared" si="244"/>
        <v>NA</v>
      </c>
      <c r="CC58" s="85">
        <f>COUNTIF(Kamper!AR319:AT319,"&gt;0")</f>
        <v>0</v>
      </c>
      <c r="CD58" s="86">
        <f>Kamper!AU319</f>
        <v>0</v>
      </c>
      <c r="CE58" s="66" t="str">
        <f t="shared" si="245"/>
        <v>NA</v>
      </c>
      <c r="CF58" s="271">
        <f t="shared" si="246"/>
        <v>0</v>
      </c>
      <c r="CG58" s="234">
        <f t="shared" si="247"/>
        <v>0</v>
      </c>
      <c r="CH58" s="96">
        <f t="shared" si="248"/>
        <v>0</v>
      </c>
      <c r="CI58" s="239"/>
      <c r="CJ58" s="97" t="str">
        <f t="shared" si="249"/>
        <v>NA</v>
      </c>
    </row>
    <row r="59" spans="1:88" ht="17" thickBot="1">
      <c r="A59" s="11"/>
      <c r="B59" s="12"/>
      <c r="C59" s="12"/>
      <c r="D59" s="12"/>
      <c r="E59" s="12"/>
      <c r="F59" s="146">
        <f t="shared" si="250"/>
        <v>0</v>
      </c>
      <c r="G59" s="188">
        <f t="shared" si="210"/>
        <v>0</v>
      </c>
      <c r="H59" s="132" t="str">
        <f t="shared" si="211"/>
        <v>NA</v>
      </c>
      <c r="I59" s="219">
        <f t="shared" si="212"/>
        <v>0</v>
      </c>
      <c r="J59" s="141">
        <f>COUNTIF(Kamper!AF14:AH14,"&gt;0")</f>
        <v>0</v>
      </c>
      <c r="K59" s="199">
        <f>Kamper!AI14</f>
        <v>0</v>
      </c>
      <c r="L59" s="128" t="str">
        <f t="shared" si="213"/>
        <v>NA</v>
      </c>
      <c r="M59" s="199">
        <f>COUNTIF(Kamper!B32:D32,"&gt;0")</f>
        <v>0</v>
      </c>
      <c r="N59" s="199">
        <f>Kamper!E32</f>
        <v>0</v>
      </c>
      <c r="O59" s="128" t="str">
        <f t="shared" si="214"/>
        <v>NA</v>
      </c>
      <c r="P59" s="199">
        <f>COUNTIF(Kamper!AR50:AT50,"&gt;0")</f>
        <v>0</v>
      </c>
      <c r="Q59" s="199">
        <f>Kamper!AU50</f>
        <v>0</v>
      </c>
      <c r="R59" s="128" t="str">
        <f t="shared" si="215"/>
        <v>NA</v>
      </c>
      <c r="S59" s="199">
        <f>COUNTIF(Kamper!H68:J68,"&gt;0")</f>
        <v>0</v>
      </c>
      <c r="T59" s="199">
        <f>Kamper!K68</f>
        <v>0</v>
      </c>
      <c r="U59" s="129" t="str">
        <f t="shared" si="216"/>
        <v>NA</v>
      </c>
      <c r="V59" s="271">
        <f t="shared" si="217"/>
        <v>0</v>
      </c>
      <c r="W59" s="130">
        <f t="shared" si="218"/>
        <v>0</v>
      </c>
      <c r="X59" s="95">
        <f t="shared" si="209"/>
        <v>0</v>
      </c>
      <c r="Y59" s="242"/>
      <c r="Z59" s="97" t="str">
        <f t="shared" si="219"/>
        <v>NA</v>
      </c>
      <c r="AA59" s="288">
        <f>COUNTIF(Kamper!AX86:AZ86,"&gt;0")</f>
        <v>0</v>
      </c>
      <c r="AB59" s="199">
        <f>Kamper!BA86</f>
        <v>0</v>
      </c>
      <c r="AC59" s="61" t="str">
        <f t="shared" si="220"/>
        <v>NA</v>
      </c>
      <c r="AD59" s="289">
        <f>COUNTIF(Kamper!AX104:AZ104,"&gt;0")</f>
        <v>0</v>
      </c>
      <c r="AE59" s="199">
        <f>Kamper!BA104</f>
        <v>0</v>
      </c>
      <c r="AF59" s="61" t="str">
        <f t="shared" si="221"/>
        <v>NA</v>
      </c>
      <c r="AG59" s="289">
        <f>COUNTIF(Kamper!AR122:AT122,"&gt;0")</f>
        <v>0</v>
      </c>
      <c r="AH59" s="199">
        <f>Kamper!AU122</f>
        <v>0</v>
      </c>
      <c r="AI59" s="61" t="str">
        <f t="shared" si="222"/>
        <v>NA</v>
      </c>
      <c r="AJ59" s="289">
        <f>COUNTIF(Kamper!AL140:AN140,"&gt;0")</f>
        <v>0</v>
      </c>
      <c r="AK59" s="199">
        <f>Kamper!AO140</f>
        <v>0</v>
      </c>
      <c r="AL59" s="62" t="str">
        <f t="shared" si="223"/>
        <v>NA</v>
      </c>
      <c r="AM59" s="271">
        <f t="shared" si="224"/>
        <v>0</v>
      </c>
      <c r="AN59" s="95">
        <f t="shared" si="225"/>
        <v>0</v>
      </c>
      <c r="AO59" s="234">
        <f t="shared" si="226"/>
        <v>0</v>
      </c>
      <c r="AP59" s="283"/>
      <c r="AQ59" s="97" t="str">
        <f t="shared" si="227"/>
        <v>NA</v>
      </c>
      <c r="AR59" s="288">
        <f>COUNTIF(Kamper!AL158:AN158,"&gt;0")</f>
        <v>0</v>
      </c>
      <c r="AS59" s="199">
        <f>Kamper!AO158</f>
        <v>0</v>
      </c>
      <c r="AT59" s="61" t="str">
        <f t="shared" si="228"/>
        <v>NA</v>
      </c>
      <c r="AU59" s="289">
        <f>COUNTIF(Kamper!Z176:AB176,"&gt;0")</f>
        <v>0</v>
      </c>
      <c r="AV59" s="199">
        <f>Kamper!AC176</f>
        <v>0</v>
      </c>
      <c r="AW59" s="61" t="str">
        <f t="shared" si="229"/>
        <v>NA</v>
      </c>
      <c r="AX59" s="289">
        <f>COUNTIF(Kamper!AF194:AH194,"&gt;0")</f>
        <v>0</v>
      </c>
      <c r="AY59" s="199">
        <f>Kamper!AI194</f>
        <v>0</v>
      </c>
      <c r="AZ59" s="61" t="str">
        <f t="shared" si="230"/>
        <v>NA</v>
      </c>
      <c r="BA59" s="289">
        <f>COUNTIF(Kamper!N212:P212,"&gt;0")</f>
        <v>0</v>
      </c>
      <c r="BB59" s="298">
        <f>Kamper!Q212</f>
        <v>0</v>
      </c>
      <c r="BC59" s="295" t="str">
        <f t="shared" si="231"/>
        <v>NA</v>
      </c>
      <c r="BD59" s="274">
        <f t="shared" si="232"/>
        <v>0</v>
      </c>
      <c r="BE59" s="95">
        <f t="shared" si="233"/>
        <v>0</v>
      </c>
      <c r="BF59" s="95">
        <f t="shared" si="234"/>
        <v>0</v>
      </c>
      <c r="BG59" s="242"/>
      <c r="BH59" s="108" t="str">
        <f t="shared" si="235"/>
        <v>NA</v>
      </c>
      <c r="BI59" s="288">
        <f>COUNTIF(Kamper!B230:D230,"&gt;0")</f>
        <v>0</v>
      </c>
      <c r="BJ59" s="199">
        <f>Kamper!E230</f>
        <v>0</v>
      </c>
      <c r="BK59" s="61" t="str">
        <f t="shared" si="236"/>
        <v>NA</v>
      </c>
      <c r="BL59" s="289">
        <f>COUNTIF(Kamper!BD248:BF248,"&gt;0")</f>
        <v>0</v>
      </c>
      <c r="BM59" s="199">
        <f>Kamper!BG248</f>
        <v>0</v>
      </c>
      <c r="BN59" s="61" t="str">
        <f t="shared" si="237"/>
        <v>NA</v>
      </c>
      <c r="BO59" s="289">
        <f>COUNTIF(Kamper!BD266:BF266,"&gt;0")</f>
        <v>0</v>
      </c>
      <c r="BP59" s="199">
        <f>Kamper!BG266</f>
        <v>0</v>
      </c>
      <c r="BQ59" s="61" t="str">
        <f t="shared" si="238"/>
        <v>NA</v>
      </c>
      <c r="BR59" s="289">
        <f>COUNTIF(Kamper!AL284:AN284,"&gt;0")</f>
        <v>0</v>
      </c>
      <c r="BS59" s="199">
        <f>Kamper!AO284</f>
        <v>0</v>
      </c>
      <c r="BT59" s="62" t="str">
        <f t="shared" si="239"/>
        <v>NA</v>
      </c>
      <c r="BU59" s="271">
        <f t="shared" si="240"/>
        <v>0</v>
      </c>
      <c r="BV59" s="95">
        <f t="shared" si="241"/>
        <v>0</v>
      </c>
      <c r="BW59" s="95">
        <f t="shared" si="242"/>
        <v>0</v>
      </c>
      <c r="BX59" s="242"/>
      <c r="BY59" s="97" t="str">
        <f t="shared" si="243"/>
        <v>NA</v>
      </c>
      <c r="BZ59" s="85">
        <f>COUNTIF(Kamper!AR302:AT302,"&gt;0")</f>
        <v>0</v>
      </c>
      <c r="CA59" s="86">
        <f>Kamper!AU302</f>
        <v>0</v>
      </c>
      <c r="CB59" s="61" t="str">
        <f t="shared" si="244"/>
        <v>NA</v>
      </c>
      <c r="CC59" s="85">
        <f>COUNTIF(Kamper!AR320:AT320,"&gt;0")</f>
        <v>0</v>
      </c>
      <c r="CD59" s="86">
        <f>Kamper!AU320</f>
        <v>0</v>
      </c>
      <c r="CE59" s="159" t="str">
        <f t="shared" si="245"/>
        <v>NA</v>
      </c>
      <c r="CF59" s="271">
        <f t="shared" si="246"/>
        <v>0</v>
      </c>
      <c r="CG59" s="234">
        <f t="shared" si="247"/>
        <v>0</v>
      </c>
      <c r="CH59" s="96">
        <f t="shared" si="248"/>
        <v>0</v>
      </c>
      <c r="CI59" s="279"/>
      <c r="CJ59" s="97" t="str">
        <f t="shared" si="249"/>
        <v>NA</v>
      </c>
    </row>
    <row r="60" spans="1:88" ht="16" thickBot="1"/>
    <row r="61" spans="1:88" s="25" customFormat="1" ht="126" thickBot="1">
      <c r="B61" s="222" t="s">
        <v>264</v>
      </c>
      <c r="C61" s="222" t="s">
        <v>265</v>
      </c>
      <c r="D61" s="222" t="s">
        <v>266</v>
      </c>
      <c r="E61" s="222" t="s">
        <v>267</v>
      </c>
      <c r="F61" s="92" t="s">
        <v>61</v>
      </c>
      <c r="G61" s="94" t="s">
        <v>62</v>
      </c>
      <c r="H61" s="81" t="s">
        <v>63</v>
      </c>
      <c r="I61" s="82" t="s">
        <v>285</v>
      </c>
      <c r="J61" s="82" t="s">
        <v>192</v>
      </c>
      <c r="K61" s="83" t="s">
        <v>195</v>
      </c>
      <c r="L61" s="83" t="s">
        <v>194</v>
      </c>
      <c r="M61" s="83" t="s">
        <v>196</v>
      </c>
      <c r="N61" s="83" t="s">
        <v>193</v>
      </c>
      <c r="O61" s="83" t="s">
        <v>197</v>
      </c>
      <c r="P61" s="83" t="s">
        <v>198</v>
      </c>
      <c r="Q61" s="83" t="s">
        <v>199</v>
      </c>
      <c r="R61" s="83" t="s">
        <v>200</v>
      </c>
      <c r="S61" s="83" t="s">
        <v>201</v>
      </c>
      <c r="T61" s="83" t="s">
        <v>202</v>
      </c>
      <c r="U61" s="83" t="s">
        <v>203</v>
      </c>
      <c r="V61" s="269" t="s">
        <v>278</v>
      </c>
      <c r="W61" s="65" t="s">
        <v>188</v>
      </c>
      <c r="X61" s="233" t="s">
        <v>270</v>
      </c>
      <c r="Y61" s="233" t="s">
        <v>271</v>
      </c>
      <c r="Z61" s="65" t="s">
        <v>204</v>
      </c>
      <c r="AA61" s="103" t="s">
        <v>205</v>
      </c>
      <c r="AB61" s="83" t="s">
        <v>206</v>
      </c>
      <c r="AC61" s="84" t="s">
        <v>207</v>
      </c>
      <c r="AD61" s="84" t="s">
        <v>208</v>
      </c>
      <c r="AE61" s="83" t="s">
        <v>209</v>
      </c>
      <c r="AF61" s="84" t="s">
        <v>210</v>
      </c>
      <c r="AG61" s="84" t="s">
        <v>211</v>
      </c>
      <c r="AH61" s="83" t="s">
        <v>212</v>
      </c>
      <c r="AI61" s="84" t="s">
        <v>213</v>
      </c>
      <c r="AJ61" s="84" t="s">
        <v>214</v>
      </c>
      <c r="AK61" s="83" t="s">
        <v>215</v>
      </c>
      <c r="AL61" s="84" t="s">
        <v>216</v>
      </c>
      <c r="AM61" s="269" t="s">
        <v>279</v>
      </c>
      <c r="AN61" s="65" t="s">
        <v>189</v>
      </c>
      <c r="AO61" s="105" t="s">
        <v>217</v>
      </c>
      <c r="AP61" s="233" t="s">
        <v>273</v>
      </c>
      <c r="AQ61" s="65" t="s">
        <v>218</v>
      </c>
      <c r="AR61" s="103" t="s">
        <v>219</v>
      </c>
      <c r="AS61" s="83" t="s">
        <v>220</v>
      </c>
      <c r="AT61" s="84" t="s">
        <v>221</v>
      </c>
      <c r="AU61" s="84" t="s">
        <v>222</v>
      </c>
      <c r="AV61" s="83" t="s">
        <v>223</v>
      </c>
      <c r="AW61" s="84" t="s">
        <v>224</v>
      </c>
      <c r="AX61" s="84" t="s">
        <v>225</v>
      </c>
      <c r="AY61" s="83" t="s">
        <v>226</v>
      </c>
      <c r="AZ61" s="84" t="s">
        <v>227</v>
      </c>
      <c r="BA61" s="84" t="s">
        <v>228</v>
      </c>
      <c r="BB61" s="83" t="s">
        <v>229</v>
      </c>
      <c r="BC61" s="84" t="s">
        <v>230</v>
      </c>
      <c r="BD61" s="269" t="s">
        <v>280</v>
      </c>
      <c r="BE61" s="65" t="s">
        <v>190</v>
      </c>
      <c r="BF61" s="65" t="s">
        <v>231</v>
      </c>
      <c r="BG61" s="233" t="s">
        <v>274</v>
      </c>
      <c r="BH61" s="65" t="s">
        <v>232</v>
      </c>
      <c r="BI61" s="103" t="s">
        <v>233</v>
      </c>
      <c r="BJ61" s="83" t="s">
        <v>234</v>
      </c>
      <c r="BK61" s="84" t="s">
        <v>235</v>
      </c>
      <c r="BL61" s="84" t="s">
        <v>236</v>
      </c>
      <c r="BM61" s="83" t="s">
        <v>237</v>
      </c>
      <c r="BN61" s="84" t="s">
        <v>238</v>
      </c>
      <c r="BO61" s="84" t="s">
        <v>239</v>
      </c>
      <c r="BP61" s="83" t="s">
        <v>240</v>
      </c>
      <c r="BQ61" s="84" t="s">
        <v>241</v>
      </c>
      <c r="BR61" s="84" t="s">
        <v>242</v>
      </c>
      <c r="BS61" s="83" t="s">
        <v>243</v>
      </c>
      <c r="BT61" s="84" t="s">
        <v>244</v>
      </c>
      <c r="BU61" s="269" t="s">
        <v>281</v>
      </c>
      <c r="BV61" s="65" t="s">
        <v>191</v>
      </c>
      <c r="BW61" s="65" t="s">
        <v>245</v>
      </c>
      <c r="BX61" s="233" t="s">
        <v>274</v>
      </c>
      <c r="BY61" s="65" t="s">
        <v>246</v>
      </c>
      <c r="BZ61" s="84" t="s">
        <v>247</v>
      </c>
      <c r="CA61" s="83" t="s">
        <v>248</v>
      </c>
      <c r="CB61" s="84" t="s">
        <v>249</v>
      </c>
      <c r="CC61" s="84" t="s">
        <v>250</v>
      </c>
      <c r="CD61" s="83" t="s">
        <v>251</v>
      </c>
      <c r="CE61" s="84" t="s">
        <v>252</v>
      </c>
      <c r="CF61" s="269" t="s">
        <v>284</v>
      </c>
      <c r="CG61" s="313" t="s">
        <v>253</v>
      </c>
      <c r="CH61" s="314" t="s">
        <v>254</v>
      </c>
      <c r="CI61" s="315" t="s">
        <v>276</v>
      </c>
      <c r="CJ61" s="316" t="s">
        <v>255</v>
      </c>
    </row>
    <row r="62" spans="1:88" ht="25" thickBot="1">
      <c r="A62" s="181" t="s">
        <v>29</v>
      </c>
      <c r="B62" s="219">
        <f>COUNTIF(J62,"&gt;0")+COUNTIF(M62,"&gt;0")+COUNTIF(P62,"&gt;0")+COUNTIF(S62,"&gt;0")+COUNTIF(AA62,"&gt;0")++COUNTIF(AD62,"&gt;0")++COUNTIF(AG62,"&gt;0")+COUNTIF(AJ62,"&gt;0")+COUNTIF(AR62,"&gt;0")+COUNTIF(AU62,"&gt;0")+COUNTIF(AX62,"&gt;0")+COUNTIF(BA62,"&gt;0")+COUNTIF(BI62,"&gt;0")+COUNTIF(BL62,"&gt;0")+COUNTIF(BO62,"&gt;0")+COUNTIF(BR62,"&gt;0")+COUNTIF(BZ62,"&gt;0")+COUNTIF(CC62,"&gt;0")</f>
        <v>17</v>
      </c>
      <c r="C62" s="221">
        <f>COUNTIF(Kamper!AO19,"S")+COUNTIF(Kamper!BA37,"S")+COUNTIF(Kamper!Q55,"S")+COUNTIF(Kamper!AI73,"S")+COUNTIF(Kamper!W91,"S")+COUNTIF(Kamper!K109,"S")+COUNTIF(Kamper!BG127,"S")+COUNTIF(Kamper!AU145,"S")+COUNTIF(Kamper!AI163,"S")+COUNTIF(Kamper!AU181,"S")+COUNTIF(Kamper!BG199,"S")+COUNTIF(Kamper!AU217,"S")+COUNTIF(Kamper!AC235,"S")+COUNTIF(Kamper!Q253,"S")+COUNTIF(Kamper!E271,"S")+COUNTIF(Kamper!BA289,"S")+COUNTIF(Kamper!AO307,"S")+COUNTIF(Kamper!AC325,"S")</f>
        <v>12</v>
      </c>
      <c r="D62" s="221">
        <f>COUNTIF(Kamper!AO19,"U")+COUNTIF(Kamper!BA37,"U")+COUNTIF(Kamper!Q55,"U")+COUNTIF(Kamper!AI73,"U")+COUNTIF(Kamper!W91,"U")+COUNTIF(Kamper!K109,"U")+COUNTIF(Kamper!BG127,"U")+COUNTIF(Kamper!AU145,"U")+COUNTIF(Kamper!AI163,"U")+COUNTIF(Kamper!AU181,"U")+COUNTIF(Kamper!BG199,"U")+COUNTIF(Kamper!AU217,"U")+COUNTIF(Kamper!AC235,"U")+COUNTIF(Kamper!Q253,"U")+COUNTIF(Kamper!E271,"U")+COUNTIF(Kamper!BA289,"U")+COUNTIF(Kamper!AO307,"U")+COUNTIF(Kamper!AC325,"U")</f>
        <v>2</v>
      </c>
      <c r="E62" s="221">
        <f>COUNTIF(Kamper!AO19,"T")+COUNTIF(Kamper!BA37,"T")+COUNTIF(Kamper!Q55,"T")+COUNTIF(Kamper!AI73,"T")+COUNTIF(Kamper!W91,"T")+COUNTIF(Kamper!K109,"T")+COUNTIF(Kamper!BG127,"T")+COUNTIF(Kamper!AU145,"T")+COUNTIF(Kamper!AI163,"T")+COUNTIF(Kamper!AU181,"T")+COUNTIF(Kamper!BG199,"T")+COUNTIF(Kamper!AU217,"T")+COUNTIF(Kamper!AC235,"T")+COUNTIF(Kamper!Q253,"T")+COUNTIF(Kamper!E271,"T")+COUNTIF(Kamper!BA289,"T")+COUNTIF(Kamper!AO307,"T")+COUNTIF(Kamper!AC325,"T")</f>
        <v>3</v>
      </c>
      <c r="F62" s="206">
        <f>CG62</f>
        <v>149</v>
      </c>
      <c r="G62" s="173">
        <f>CH62</f>
        <v>22571</v>
      </c>
      <c r="H62" s="209">
        <f>IFERROR(G62/F62,"NA")</f>
        <v>151.48322147651007</v>
      </c>
      <c r="I62" s="332">
        <f>MAX(K62,N62,Q62,T62,AB62,AE62,AH62,AK62,AS62,AV62,AY62,BB62,BK62,BN62,BQ62,BT62,CA62,CD62)</f>
        <v>1584</v>
      </c>
      <c r="J62" s="210">
        <f>COUNTIF(Kamper!AL8:AN14,"&gt;0")</f>
        <v>9</v>
      </c>
      <c r="K62" s="175">
        <f>Kamper!AO16-Kamper!AO15</f>
        <v>1130</v>
      </c>
      <c r="L62" s="205">
        <f>IFERROR(K62/J62,"NA")</f>
        <v>125.55555555555556</v>
      </c>
      <c r="M62" s="175">
        <f>COUNTIF(Kamper!AX26:AZ32,"&gt;0")</f>
        <v>9</v>
      </c>
      <c r="N62" s="175">
        <f>Kamper!BA34-Kamper!BA33</f>
        <v>1248</v>
      </c>
      <c r="O62" s="205">
        <f>IFERROR(N62/M62,"NA")</f>
        <v>138.66666666666666</v>
      </c>
      <c r="P62" s="175">
        <f>COUNTIF(Kamper!N44:P50,"&gt;0")</f>
        <v>9</v>
      </c>
      <c r="Q62" s="175">
        <f>Kamper!Q52-Kamper!Q51</f>
        <v>1012</v>
      </c>
      <c r="R62" s="205">
        <f>IFERROR(Q62/P62,"NA")</f>
        <v>112.44444444444444</v>
      </c>
      <c r="S62" s="175">
        <f>COUNTIF(Kamper!AF62:AH68,"&gt;0")</f>
        <v>9</v>
      </c>
      <c r="T62" s="175">
        <f>Kamper!AI70-Kamper!AI69</f>
        <v>1308</v>
      </c>
      <c r="U62" s="211">
        <f>IFERROR(T62/S62,"NA")</f>
        <v>145.33333333333334</v>
      </c>
      <c r="V62" s="258">
        <f>COUNTIF(J62,"&gt;0")+COUNTIF(M62,"&gt;0")+COUNTIF(P62,"&gt;0")+COUNTIF(S62,"&gt;0")</f>
        <v>4</v>
      </c>
      <c r="W62" s="87">
        <f>J62+M62+P62+S62</f>
        <v>36</v>
      </c>
      <c r="X62" s="87">
        <f t="shared" ref="X62:X69" si="251">K62+N62+Q62+T62</f>
        <v>4698</v>
      </c>
      <c r="Y62" s="170">
        <f>X62+(V62*3*HCP!B14)</f>
        <v>5418</v>
      </c>
      <c r="Z62" s="90">
        <f>IFERROR(X62/W62,"NA")</f>
        <v>130.5</v>
      </c>
      <c r="AA62" s="318">
        <f>COUNTIF(Kamper!T79:V86,"&gt;0")</f>
        <v>9</v>
      </c>
      <c r="AB62" s="175">
        <f>Kamper!W88-Kamper!W87</f>
        <v>1379</v>
      </c>
      <c r="AC62" s="285">
        <f>IFERROR(AB62/AA62,"NA")</f>
        <v>153.22222222222223</v>
      </c>
      <c r="AD62" s="319">
        <f>COUNTIF(Kamper!H98:J104,"&gt;0")</f>
        <v>9</v>
      </c>
      <c r="AE62" s="175">
        <f>Kamper!K106-Kamper!K105</f>
        <v>1536</v>
      </c>
      <c r="AF62" s="285">
        <f>IFERROR(AE62/AD62,"NA")</f>
        <v>170.66666666666666</v>
      </c>
      <c r="AG62" s="319">
        <f>COUNTIF(Kamper!BD116:BF122,"&gt;0")</f>
        <v>9</v>
      </c>
      <c r="AH62" s="175">
        <f>Kamper!BG124-Kamper!BG123</f>
        <v>1285</v>
      </c>
      <c r="AI62" s="285">
        <f>IFERROR(AH62/AG62,"NA")</f>
        <v>142.77777777777777</v>
      </c>
      <c r="AJ62" s="319">
        <f>COUNTIF(Kamper!AR134:AT140,"&gt;0")</f>
        <v>9</v>
      </c>
      <c r="AK62" s="175">
        <f>Kamper!AU142-Kamper!AU141</f>
        <v>1305</v>
      </c>
      <c r="AL62" s="285">
        <f>IFERROR(AK62/AJ62,"NA")</f>
        <v>145</v>
      </c>
      <c r="AM62" s="258">
        <f>COUNTIF(AA62,"&gt;0")+COUNTIF(AD62,"&gt;0")+COUNTIF(AG62,"&gt;0")+COUNTIF(AJ62,"&gt;0")</f>
        <v>4</v>
      </c>
      <c r="AN62" s="87">
        <f>W62+AA62+AD62+AG62+AJ62</f>
        <v>72</v>
      </c>
      <c r="AO62" s="87">
        <f>X62+AB62+AE62+AH62+AK62</f>
        <v>10203</v>
      </c>
      <c r="AP62" s="272">
        <f>Y62+AB62+AE62+AH62+AK62+(AM62*3*HCP!F14)</f>
        <v>12507</v>
      </c>
      <c r="AQ62" s="90">
        <f>IFERROR(AO62/AN62,"NA")</f>
        <v>141.70833333333334</v>
      </c>
      <c r="AR62" s="318">
        <f>COUNTIF(Kamper!AF152:AH158,"&gt;0")</f>
        <v>9</v>
      </c>
      <c r="AS62" s="175">
        <f>Kamper!AI160-Kamper!AI159</f>
        <v>1535</v>
      </c>
      <c r="AT62" s="285">
        <f>IFERROR(AS62/AR62,"NA")</f>
        <v>170.55555555555554</v>
      </c>
      <c r="AU62" s="319">
        <f>COUNTIF(Kamper!AR170:AT176,"&gt;0")</f>
        <v>6</v>
      </c>
      <c r="AV62" s="175">
        <f>Kamper!AU178-Kamper!AU177</f>
        <v>904</v>
      </c>
      <c r="AW62" s="285">
        <f>IFERROR(AV62/AU62,"NA")</f>
        <v>150.66666666666666</v>
      </c>
      <c r="AX62" s="319">
        <f>COUNTIF(Kamper!BD188:BF194,"&gt;0")</f>
        <v>8</v>
      </c>
      <c r="AY62" s="175">
        <f>Kamper!BG196-Kamper!BG195</f>
        <v>1185</v>
      </c>
      <c r="AZ62" s="285">
        <f>IFERROR(AY62/AX62,"NA")</f>
        <v>148.125</v>
      </c>
      <c r="BA62" s="319">
        <f>COUNTIF(Kamper!AR206:AT212,"&gt;0")</f>
        <v>9</v>
      </c>
      <c r="BB62" s="175">
        <f>Kamper!AU214-Kamper!AU213</f>
        <v>1432</v>
      </c>
      <c r="BC62" s="302">
        <f>IFERROR(BB62/BA62,"NA")</f>
        <v>159.11111111111111</v>
      </c>
      <c r="BD62" s="258">
        <f>COUNTIF(AR62,"&gt;0")+COUNTIF(AU62,"&gt;0")+COUNTIF(AX62,"&gt;0")+COUNTIF(BA62,"&gt;0")</f>
        <v>4</v>
      </c>
      <c r="BE62" s="87">
        <f>AN62+AR62+AU62+AX62+BA62</f>
        <v>104</v>
      </c>
      <c r="BF62" s="87">
        <f>AO62+AS62+AV62+AY62+BB62</f>
        <v>15259</v>
      </c>
      <c r="BG62" s="238">
        <f>AP62+AS62+AV62+AY62+BB62+(BD62*3*HCP!K14)</f>
        <v>18643</v>
      </c>
      <c r="BH62" s="90">
        <f>IFERROR(BF62/BE62,"NA")</f>
        <v>146.72115384615384</v>
      </c>
      <c r="BI62" s="320">
        <f>COUNTIF(Kamper!Z224:AB230,"&gt;0")</f>
        <v>0</v>
      </c>
      <c r="BJ62" s="175">
        <f>Kamper!AC232-Kamper!AC231</f>
        <v>0</v>
      </c>
      <c r="BK62" s="285" t="str">
        <f>IFERROR(BJ62/BI62,"NA")</f>
        <v>NA</v>
      </c>
      <c r="BL62" s="319">
        <f>COUNTIF(Kamper!N242:P248,"&gt;0")</f>
        <v>9</v>
      </c>
      <c r="BM62" s="175">
        <f>Kamper!Q250-Kamper!Q249</f>
        <v>1394</v>
      </c>
      <c r="BN62" s="285">
        <f>IFERROR(BM62/BL62,"NA")</f>
        <v>154.88888888888889</v>
      </c>
      <c r="BO62" s="319">
        <f>COUNTIF(Kamper!B260:D266,"&gt;0")</f>
        <v>9</v>
      </c>
      <c r="BP62" s="175">
        <f>Kamper!E268-Kamper!E267</f>
        <v>1572</v>
      </c>
      <c r="BQ62" s="285">
        <f>IFERROR(BP62/BO62,"NA")</f>
        <v>174.66666666666666</v>
      </c>
      <c r="BR62" s="319">
        <f>COUNTIF(Kamper!AX278:AZ284,"&gt;0")</f>
        <v>9</v>
      </c>
      <c r="BS62" s="175">
        <f>Kamper!BA286-Kamper!BA285</f>
        <v>1419</v>
      </c>
      <c r="BT62" s="285">
        <f>IFERROR(BS62/BR62,"NA")</f>
        <v>157.66666666666666</v>
      </c>
      <c r="BU62" s="258">
        <f>COUNTIF(BI62,"&gt;0")+COUNTIF(BL62,"&gt;0")+COUNTIF(BO62,"&gt;0")+COUNTIF(BR62,"&gt;0")</f>
        <v>3</v>
      </c>
      <c r="BV62" s="87">
        <f>BE62+BI62+BL62+BO62+BR62</f>
        <v>131</v>
      </c>
      <c r="BW62" s="87">
        <f>BF62+BJ62+BM62+BP62+BS62</f>
        <v>19644</v>
      </c>
      <c r="BX62" s="238">
        <f>BG62+BJ62+BM62+BP62+BS62+(BU62*3*HCP!P14)</f>
        <v>23676</v>
      </c>
      <c r="BY62" s="90">
        <f>IFERROR(BW62/BV62,"NA")</f>
        <v>149.95419847328245</v>
      </c>
      <c r="BZ62" s="186">
        <f>COUNTIF(Kamper!AL296:AN302,"&gt;0")</f>
        <v>9</v>
      </c>
      <c r="CA62" s="184">
        <f>Kamper!AO304-Kamper!AO303</f>
        <v>1343</v>
      </c>
      <c r="CB62" s="285">
        <f>IFERROR(CA62/BZ62,"NA")</f>
        <v>149.22222222222223</v>
      </c>
      <c r="CC62" s="186">
        <f>COUNTIF(Kamper!Z314:AB320,"&gt;0")</f>
        <v>9</v>
      </c>
      <c r="CD62" s="184">
        <f>Kamper!AC322-Kamper!AC321</f>
        <v>1584</v>
      </c>
      <c r="CE62" s="285">
        <f>IFERROR(CD62/CC62,"NA")</f>
        <v>176</v>
      </c>
      <c r="CF62" s="317">
        <f>COUNTIF(BZ62,"&gt;0")+COUNTIF(CC62,"&gt;0")</f>
        <v>2</v>
      </c>
      <c r="CG62" s="243">
        <f>BV62+BZ62+CC62</f>
        <v>149</v>
      </c>
      <c r="CH62" s="238">
        <f>BW62+CA62+CD62</f>
        <v>22571</v>
      </c>
      <c r="CI62" s="238">
        <f>BX62+CA62+CD62+(CF62*3*HCP!U14)</f>
        <v>26945</v>
      </c>
      <c r="CJ62" s="277">
        <f>IFERROR(CH62/CG62,"NA")</f>
        <v>151.48322147651007</v>
      </c>
    </row>
    <row r="63" spans="1:88" ht="17" thickBot="1">
      <c r="A63" s="182" t="s">
        <v>71</v>
      </c>
      <c r="B63" s="182"/>
      <c r="C63" s="216"/>
      <c r="D63" s="216"/>
      <c r="E63" s="216"/>
      <c r="F63" s="204">
        <f>CG63</f>
        <v>44</v>
      </c>
      <c r="G63" s="192">
        <f t="shared" ref="G63:G69" si="252">CH63</f>
        <v>8039</v>
      </c>
      <c r="H63" s="193">
        <f t="shared" ref="H63:H69" si="253">IFERROR(G63/F63,"NA")</f>
        <v>182.70454545454547</v>
      </c>
      <c r="I63" s="332">
        <f t="shared" ref="I63:I69" si="254">MAX(K63,N63,Q63,T63,AB63,AE63,AH63,AK63,AS63,AV63,AY63,BB63,BK63,BN63,BQ63,BT63,CA63,CD63)</f>
        <v>666</v>
      </c>
      <c r="J63" s="180">
        <f>COUNTIF(Kamper!AL8:AN8,"&gt;0")</f>
        <v>3</v>
      </c>
      <c r="K63" s="86">
        <f>Kamper!AO8</f>
        <v>419</v>
      </c>
      <c r="L63" s="309">
        <f t="shared" ref="L63:L69" si="255">IFERROR(K63/J63,"NA")</f>
        <v>139.66666666666666</v>
      </c>
      <c r="M63" s="86">
        <f>COUNTIF(Kamper!AX26:AZ26,"&gt;0")</f>
        <v>3</v>
      </c>
      <c r="N63" s="86">
        <f>Kamper!BA26</f>
        <v>606</v>
      </c>
      <c r="O63" s="309">
        <f t="shared" ref="O63:O69" si="256">IFERROR(N63/M63,"NA")</f>
        <v>202</v>
      </c>
      <c r="P63" s="86">
        <f>COUNTIF(Kamper!N44:P44,"&gt;0")</f>
        <v>0</v>
      </c>
      <c r="Q63" s="86">
        <f>Kamper!Q44</f>
        <v>0</v>
      </c>
      <c r="R63" s="309" t="str">
        <f t="shared" ref="R63:R69" si="257">IFERROR(Q63/P63,"NA")</f>
        <v>NA</v>
      </c>
      <c r="S63" s="86">
        <f>COUNTIF(Kamper!AF62:AH62,"&gt;0")</f>
        <v>3</v>
      </c>
      <c r="T63" s="86">
        <f>Kamper!AI62</f>
        <v>497</v>
      </c>
      <c r="U63" s="310">
        <f t="shared" ref="U63:U69" si="258">IFERROR(T63/S63,"NA")</f>
        <v>165.66666666666666</v>
      </c>
      <c r="V63" s="311">
        <f t="shared" ref="V63:V69" si="259">COUNTIF(J63,"&gt;0")+COUNTIF(M63,"&gt;0")+COUNTIF(P63,"&gt;0")+COUNTIF(S63,"&gt;0")</f>
        <v>3</v>
      </c>
      <c r="W63" s="194">
        <f t="shared" ref="W63:W69" si="260">J63+M63+P63+S63</f>
        <v>9</v>
      </c>
      <c r="X63" s="195">
        <f t="shared" si="251"/>
        <v>1522</v>
      </c>
      <c r="Y63" s="241"/>
      <c r="Z63" s="150">
        <f t="shared" ref="Z63:Z69" si="261">IFERROR(X63/W63,"NA")</f>
        <v>169.11111111111111</v>
      </c>
      <c r="AA63" s="152">
        <f>COUNTIF(Kamper!T80:V80,"&gt;0")</f>
        <v>3</v>
      </c>
      <c r="AB63" s="54">
        <f>Kamper!W80</f>
        <v>621</v>
      </c>
      <c r="AC63" s="55">
        <f t="shared" ref="AC63:AC69" si="262">IFERROR(AB63/AA63,"NA")</f>
        <v>207</v>
      </c>
      <c r="AD63" s="55">
        <f>COUNTIF(Kamper!H98:J98,"&gt;0")</f>
        <v>3</v>
      </c>
      <c r="AE63" s="54">
        <f>Kamper!K98</f>
        <v>666</v>
      </c>
      <c r="AF63" s="55">
        <f t="shared" ref="AF63:AF69" si="263">IFERROR(AE63/AD63,"NA")</f>
        <v>222</v>
      </c>
      <c r="AG63" s="55">
        <f>COUNTIF(Kamper!BD116:BF116,"&gt;0")</f>
        <v>3</v>
      </c>
      <c r="AH63" s="54">
        <f>Kamper!BG116</f>
        <v>496</v>
      </c>
      <c r="AI63" s="55">
        <f t="shared" ref="AI63:AI69" si="264">IFERROR(AH63/AG63,"NA")</f>
        <v>165.33333333333334</v>
      </c>
      <c r="AJ63" s="55">
        <f>COUNTIF(Kamper!AR134:AT134,"&gt;0")</f>
        <v>3</v>
      </c>
      <c r="AK63" s="54">
        <f>Kamper!AU134</f>
        <v>563</v>
      </c>
      <c r="AL63" s="56">
        <f t="shared" ref="AL63:AL69" si="265">IFERROR(AK63/AJ63,"NA")</f>
        <v>187.66666666666666</v>
      </c>
      <c r="AM63" s="271">
        <f t="shared" ref="AM63:AM69" si="266">COUNTIF(AA63,"&gt;0")+COUNTIF(AD63,"&gt;0")+COUNTIF(AG63,"&gt;0")+COUNTIF(AJ63,"&gt;0")</f>
        <v>4</v>
      </c>
      <c r="AN63" s="95">
        <f t="shared" ref="AN63:AN69" si="267">W63+AA63+AD63+AG63+AJ63</f>
        <v>21</v>
      </c>
      <c r="AO63" s="234">
        <f t="shared" ref="AO63:AO69" si="268">X63+AB63+AE63+AH63+AK63</f>
        <v>3868</v>
      </c>
      <c r="AP63" s="281"/>
      <c r="AQ63" s="97">
        <f t="shared" ref="AQ63:AQ69" si="269">IFERROR(AO63/AN63,"NA")</f>
        <v>184.1904761904762</v>
      </c>
      <c r="AR63" s="152">
        <f>COUNTIF(Kamper!AF152:AH152,"&gt;0")</f>
        <v>3</v>
      </c>
      <c r="AS63" s="54">
        <f>Kamper!AI152</f>
        <v>608</v>
      </c>
      <c r="AT63" s="55">
        <f t="shared" ref="AT63:AT69" si="270">IFERROR(AS63/AR63,"NA")</f>
        <v>202.66666666666666</v>
      </c>
      <c r="AU63" s="55">
        <f>COUNTIF(Kamper!AR170:AT170,"&gt;0")</f>
        <v>0</v>
      </c>
      <c r="AV63" s="54">
        <f>Kamper!AU170</f>
        <v>0</v>
      </c>
      <c r="AW63" s="55" t="str">
        <f t="shared" ref="AW63:AW69" si="271">IFERROR(AV63/AU63,"NA")</f>
        <v>NA</v>
      </c>
      <c r="AX63" s="55">
        <f>COUNTIF(Kamper!BD188:BF188,"&gt;0")</f>
        <v>2</v>
      </c>
      <c r="AY63" s="54">
        <f>Kamper!BG188</f>
        <v>384</v>
      </c>
      <c r="AZ63" s="55">
        <f t="shared" ref="AZ63:AZ69" si="272">IFERROR(AY63/AX63,"NA")</f>
        <v>192</v>
      </c>
      <c r="BA63" s="55">
        <f>COUNTIF(Kamper!AR206:AT206,"&gt;0")</f>
        <v>3</v>
      </c>
      <c r="BB63" s="54">
        <f>Kamper!AU206</f>
        <v>528</v>
      </c>
      <c r="BC63" s="56">
        <f t="shared" ref="BC63:BC69" si="273">IFERROR(BB63/BA63,"NA")</f>
        <v>176</v>
      </c>
      <c r="BD63" s="271">
        <f t="shared" ref="BD63:BD69" si="274">COUNTIF(AR63,"&gt;0")+COUNTIF(AU63,"&gt;0")+COUNTIF(AX63,"&gt;0")+COUNTIF(BA63,"&gt;0")</f>
        <v>3</v>
      </c>
      <c r="BE63" s="95">
        <f t="shared" ref="BE63:BE69" si="275">AN63+AR63+AU63+AX63+BA63</f>
        <v>29</v>
      </c>
      <c r="BF63" s="95">
        <f t="shared" ref="BF63:BF69" si="276">AO63+AS63+AV63+AY63+BB63</f>
        <v>5388</v>
      </c>
      <c r="BG63" s="240"/>
      <c r="BH63" s="97">
        <f t="shared" ref="BH63:BH69" si="277">IFERROR(BF63/BE63,"NA")</f>
        <v>185.79310344827587</v>
      </c>
      <c r="BI63" s="152">
        <f>COUNTIF(Kamper!Z224:AB224,"&gt;0")</f>
        <v>0</v>
      </c>
      <c r="BJ63" s="54">
        <f>Kamper!AC224</f>
        <v>0</v>
      </c>
      <c r="BK63" s="55" t="str">
        <f t="shared" ref="BK63:BK69" si="278">IFERROR(BJ63/BI63,"NA")</f>
        <v>NA</v>
      </c>
      <c r="BL63" s="55">
        <f>COUNTIF(Kamper!N242:P242,"&gt;0")</f>
        <v>3</v>
      </c>
      <c r="BM63" s="54">
        <f>Kamper!Q242</f>
        <v>471</v>
      </c>
      <c r="BN63" s="55">
        <f t="shared" ref="BN63:BN69" si="279">IFERROR(BM63/BL63,"NA")</f>
        <v>157</v>
      </c>
      <c r="BO63" s="55">
        <f>COUNTIF(Kamper!B260:D260,"&gt;0")</f>
        <v>3</v>
      </c>
      <c r="BP63" s="54">
        <f>Kamper!E260</f>
        <v>611</v>
      </c>
      <c r="BQ63" s="55">
        <f t="shared" ref="BQ63:BQ69" si="280">IFERROR(BP63/BO63,"NA")</f>
        <v>203.66666666666666</v>
      </c>
      <c r="BR63" s="55">
        <f>COUNTIF(Kamper!AX278:AZ278,"&gt;0")</f>
        <v>3</v>
      </c>
      <c r="BS63" s="54">
        <f>Kamper!BA278</f>
        <v>583</v>
      </c>
      <c r="BT63" s="56">
        <f t="shared" ref="BT63:BT69" si="281">IFERROR(BS63/BR63,"NA")</f>
        <v>194.33333333333334</v>
      </c>
      <c r="BU63" s="271">
        <f t="shared" ref="BU63:BU69" si="282">COUNTIF(BI63,"&gt;0")+COUNTIF(BL63,"&gt;0")+COUNTIF(BO63,"&gt;0")+COUNTIF(BR63,"&gt;0")</f>
        <v>3</v>
      </c>
      <c r="BV63" s="95">
        <f t="shared" ref="BV63:BV69" si="283">BE63+BI63+BL63+BO63+BR63</f>
        <v>38</v>
      </c>
      <c r="BW63" s="95">
        <f t="shared" ref="BW63:BW69" si="284">BF63+BJ63+BM63+BP63+BS63</f>
        <v>7053</v>
      </c>
      <c r="BX63" s="240"/>
      <c r="BY63" s="97">
        <f t="shared" ref="BY63:BY69" si="285">IFERROR(BW63/BV63,"NA")</f>
        <v>185.60526315789474</v>
      </c>
      <c r="BZ63" s="53">
        <f>COUNTIF(Kamper!AL296:AN296,"&gt;0")</f>
        <v>3</v>
      </c>
      <c r="CA63" s="54">
        <f>Kamper!AO296</f>
        <v>470</v>
      </c>
      <c r="CB63" s="55">
        <f t="shared" ref="CB63:CB69" si="286">IFERROR(CA63/BZ63,"NA")</f>
        <v>156.66666666666666</v>
      </c>
      <c r="CC63" s="55">
        <f>COUNTIF(Kamper!Z314:AB314,"&gt;0")</f>
        <v>3</v>
      </c>
      <c r="CD63" s="54">
        <f>Kamper!AC314</f>
        <v>516</v>
      </c>
      <c r="CE63" s="56">
        <f t="shared" ref="CE63:CE69" si="287">IFERROR(CD63/CC63,"NA")</f>
        <v>172</v>
      </c>
      <c r="CF63" s="271">
        <f t="shared" ref="CF63:CF69" si="288">COUNTIF(BZ63,"&gt;0")+COUNTIF(CC63,"&gt;0")</f>
        <v>2</v>
      </c>
      <c r="CG63" s="234">
        <f t="shared" ref="CG63:CG69" si="289">BV63+BZ63+CC63</f>
        <v>44</v>
      </c>
      <c r="CH63" s="96">
        <f t="shared" ref="CH63:CH69" si="290">BW63+CA63+CD63</f>
        <v>8039</v>
      </c>
      <c r="CI63" s="278"/>
      <c r="CJ63" s="97">
        <f t="shared" ref="CJ63:CJ69" si="291">IFERROR(CH63/CG63,"NA")</f>
        <v>182.70454545454547</v>
      </c>
    </row>
    <row r="64" spans="1:88" ht="17" thickBot="1">
      <c r="A64" s="183" t="s">
        <v>72</v>
      </c>
      <c r="B64" s="183"/>
      <c r="C64" s="30"/>
      <c r="D64" s="30"/>
      <c r="E64" s="30"/>
      <c r="F64" s="207">
        <f t="shared" ref="F64:F69" si="292">CG64</f>
        <v>19</v>
      </c>
      <c r="G64" s="75">
        <f t="shared" si="252"/>
        <v>3140</v>
      </c>
      <c r="H64" s="131">
        <f t="shared" si="253"/>
        <v>165.26315789473685</v>
      </c>
      <c r="I64" s="332">
        <f t="shared" si="254"/>
        <v>548</v>
      </c>
      <c r="J64" s="180">
        <f>COUNTIF(Kamper!AL9:AN9,"&gt;0")</f>
        <v>0</v>
      </c>
      <c r="K64" s="86">
        <f>Kamper!AO9</f>
        <v>0</v>
      </c>
      <c r="L64" s="125" t="str">
        <f t="shared" si="255"/>
        <v>NA</v>
      </c>
      <c r="M64" s="86">
        <f>COUNTIF(Kamper!AX27:AZ27,"&gt;0")</f>
        <v>0</v>
      </c>
      <c r="N64" s="86">
        <f>Kamper!BA27</f>
        <v>0</v>
      </c>
      <c r="O64" s="125" t="str">
        <f t="shared" si="256"/>
        <v>NA</v>
      </c>
      <c r="P64" s="86">
        <f>COUNTIF(Kamper!N45:P45,"&gt;0")</f>
        <v>3</v>
      </c>
      <c r="Q64" s="86">
        <f>Kamper!Q45</f>
        <v>454</v>
      </c>
      <c r="R64" s="125">
        <f t="shared" si="257"/>
        <v>151.33333333333334</v>
      </c>
      <c r="S64" s="86">
        <f>COUNTIF(Kamper!AF63:AH63,"&gt;0")</f>
        <v>1</v>
      </c>
      <c r="T64" s="86">
        <f>Kamper!AI63</f>
        <v>139</v>
      </c>
      <c r="U64" s="126">
        <f t="shared" si="258"/>
        <v>139</v>
      </c>
      <c r="V64" s="271">
        <f t="shared" si="259"/>
        <v>2</v>
      </c>
      <c r="W64" s="130">
        <f t="shared" si="260"/>
        <v>4</v>
      </c>
      <c r="X64" s="95">
        <f t="shared" si="251"/>
        <v>593</v>
      </c>
      <c r="Y64" s="241"/>
      <c r="Z64" s="97">
        <f t="shared" si="261"/>
        <v>148.25</v>
      </c>
      <c r="AA64" s="287">
        <f>COUNTIF(Kamper!T81:V81,"&gt;0")</f>
        <v>0</v>
      </c>
      <c r="AB64" s="86">
        <f>Kamper!W81</f>
        <v>0</v>
      </c>
      <c r="AC64" s="52" t="str">
        <f t="shared" si="262"/>
        <v>NA</v>
      </c>
      <c r="AD64" s="85">
        <f>COUNTIF(Kamper!H99:J99,"&gt;0")</f>
        <v>0</v>
      </c>
      <c r="AE64" s="86">
        <f>Kamper!K99</f>
        <v>0</v>
      </c>
      <c r="AF64" s="52" t="str">
        <f t="shared" si="263"/>
        <v>NA</v>
      </c>
      <c r="AG64" s="85">
        <f>COUNTIF(Kamper!BD117:BF117,"&gt;0")</f>
        <v>3</v>
      </c>
      <c r="AH64" s="86">
        <f>Kamper!BG117</f>
        <v>506</v>
      </c>
      <c r="AI64" s="52">
        <f t="shared" si="264"/>
        <v>168.66666666666666</v>
      </c>
      <c r="AJ64" s="85">
        <f>COUNTIF(Kamper!AR135:AT135,"&gt;0")</f>
        <v>3</v>
      </c>
      <c r="AK64" s="86">
        <f>Kamper!AU135</f>
        <v>548</v>
      </c>
      <c r="AL64" s="58">
        <f t="shared" si="265"/>
        <v>182.66666666666666</v>
      </c>
      <c r="AM64" s="271">
        <f t="shared" si="266"/>
        <v>2</v>
      </c>
      <c r="AN64" s="95">
        <f t="shared" si="267"/>
        <v>10</v>
      </c>
      <c r="AO64" s="234">
        <f t="shared" si="268"/>
        <v>1647</v>
      </c>
      <c r="AP64" s="282"/>
      <c r="AQ64" s="97">
        <f t="shared" si="269"/>
        <v>164.7</v>
      </c>
      <c r="AR64" s="287">
        <f>COUNTIF(Kamper!AF153:AH153,"&gt;0")</f>
        <v>3</v>
      </c>
      <c r="AS64" s="86">
        <f>Kamper!AI153</f>
        <v>497</v>
      </c>
      <c r="AT64" s="52">
        <f t="shared" si="270"/>
        <v>165.66666666666666</v>
      </c>
      <c r="AU64" s="85">
        <f>COUNTIF(Kamper!AR171:AT171,"&gt;0")</f>
        <v>0</v>
      </c>
      <c r="AV64" s="86">
        <f>Kamper!AU171</f>
        <v>0</v>
      </c>
      <c r="AW64" s="52" t="str">
        <f t="shared" si="271"/>
        <v>NA</v>
      </c>
      <c r="AX64" s="85">
        <f>COUNTIF(Kamper!BD189:BF189,"&gt;0")</f>
        <v>0</v>
      </c>
      <c r="AY64" s="86">
        <f>Kamper!BG189</f>
        <v>0</v>
      </c>
      <c r="AZ64" s="52" t="str">
        <f t="shared" si="272"/>
        <v>NA</v>
      </c>
      <c r="BA64" s="85">
        <f>COUNTIF(Kamper!AR207:AT207,"&gt;0")</f>
        <v>0</v>
      </c>
      <c r="BB64" s="86">
        <f>Kamper!AU207</f>
        <v>0</v>
      </c>
      <c r="BC64" s="58" t="str">
        <f t="shared" si="273"/>
        <v>NA</v>
      </c>
      <c r="BD64" s="271">
        <f t="shared" si="274"/>
        <v>1</v>
      </c>
      <c r="BE64" s="95">
        <f t="shared" si="275"/>
        <v>13</v>
      </c>
      <c r="BF64" s="95">
        <f t="shared" si="276"/>
        <v>2144</v>
      </c>
      <c r="BG64" s="241"/>
      <c r="BH64" s="97">
        <f t="shared" si="277"/>
        <v>164.92307692307693</v>
      </c>
      <c r="BI64" s="287">
        <f>COUNTIF(Kamper!Z225:AB225,"&gt;0")</f>
        <v>0</v>
      </c>
      <c r="BJ64" s="86">
        <f>Kamper!AC225</f>
        <v>0</v>
      </c>
      <c r="BK64" s="52" t="str">
        <f t="shared" si="278"/>
        <v>NA</v>
      </c>
      <c r="BL64" s="85">
        <f>COUNTIF(Kamper!N243:P243,"&gt;0")</f>
        <v>0</v>
      </c>
      <c r="BM64" s="86">
        <f>Kamper!Q243</f>
        <v>0</v>
      </c>
      <c r="BN64" s="52" t="str">
        <f t="shared" si="279"/>
        <v>NA</v>
      </c>
      <c r="BO64" s="85">
        <f>COUNTIF(Kamper!B261:D261,"&gt;0")</f>
        <v>0</v>
      </c>
      <c r="BP64" s="86">
        <f>Kamper!E261</f>
        <v>0</v>
      </c>
      <c r="BQ64" s="52" t="str">
        <f t="shared" si="280"/>
        <v>NA</v>
      </c>
      <c r="BR64" s="85">
        <f>COUNTIF(Kamper!AX279:AZ279,"&gt;0")</f>
        <v>0</v>
      </c>
      <c r="BS64" s="86">
        <f>Kamper!BA279</f>
        <v>0</v>
      </c>
      <c r="BT64" s="58" t="str">
        <f t="shared" si="281"/>
        <v>NA</v>
      </c>
      <c r="BU64" s="271">
        <f t="shared" si="282"/>
        <v>0</v>
      </c>
      <c r="BV64" s="95">
        <f t="shared" si="283"/>
        <v>13</v>
      </c>
      <c r="BW64" s="95">
        <f t="shared" si="284"/>
        <v>2144</v>
      </c>
      <c r="BX64" s="241"/>
      <c r="BY64" s="97">
        <f t="shared" si="285"/>
        <v>164.92307692307693</v>
      </c>
      <c r="BZ64" s="307">
        <f>COUNTIF(Kamper!AL297:AN297,"&gt;0")</f>
        <v>3</v>
      </c>
      <c r="CA64" s="86">
        <f>Kamper!AO297</f>
        <v>465</v>
      </c>
      <c r="CB64" s="52">
        <f t="shared" si="286"/>
        <v>155</v>
      </c>
      <c r="CC64" s="85">
        <f>COUNTIF(Kamper!Z315:AB315,"&gt;0")</f>
        <v>3</v>
      </c>
      <c r="CD64" s="86">
        <f>Kamper!AC315</f>
        <v>531</v>
      </c>
      <c r="CE64" s="58">
        <f t="shared" si="287"/>
        <v>177</v>
      </c>
      <c r="CF64" s="271">
        <f t="shared" si="288"/>
        <v>2</v>
      </c>
      <c r="CG64" s="234">
        <f t="shared" si="289"/>
        <v>19</v>
      </c>
      <c r="CH64" s="96">
        <f t="shared" si="290"/>
        <v>3140</v>
      </c>
      <c r="CI64" s="239"/>
      <c r="CJ64" s="97">
        <f t="shared" si="291"/>
        <v>165.26315789473685</v>
      </c>
    </row>
    <row r="65" spans="1:88" ht="17" thickBot="1">
      <c r="A65" s="183" t="s">
        <v>331</v>
      </c>
      <c r="B65" s="183"/>
      <c r="C65" s="30"/>
      <c r="D65" s="30"/>
      <c r="E65" s="30"/>
      <c r="F65" s="207">
        <f t="shared" si="292"/>
        <v>6</v>
      </c>
      <c r="G65" s="75">
        <f t="shared" si="252"/>
        <v>640</v>
      </c>
      <c r="H65" s="131">
        <f t="shared" si="253"/>
        <v>106.66666666666667</v>
      </c>
      <c r="I65" s="332">
        <f t="shared" si="254"/>
        <v>283</v>
      </c>
      <c r="J65" s="180">
        <f>COUNTIF(Kamper!AL10:AN10,"&gt;0")</f>
        <v>0</v>
      </c>
      <c r="K65" s="86">
        <f>Kamper!AO10</f>
        <v>0</v>
      </c>
      <c r="L65" s="125" t="str">
        <f t="shared" si="255"/>
        <v>NA</v>
      </c>
      <c r="M65" s="86">
        <f>COUNTIF(Kamper!AX28:AZ28,"&gt;0")</f>
        <v>0</v>
      </c>
      <c r="N65" s="86">
        <f>Kamper!BA28</f>
        <v>0</v>
      </c>
      <c r="O65" s="125" t="str">
        <f t="shared" si="256"/>
        <v>NA</v>
      </c>
      <c r="P65" s="86">
        <f>COUNTIF(Kamper!N46:P46,"&gt;0")</f>
        <v>0</v>
      </c>
      <c r="Q65" s="86">
        <f>Kamper!Q46</f>
        <v>0</v>
      </c>
      <c r="R65" s="125" t="str">
        <f t="shared" si="257"/>
        <v>NA</v>
      </c>
      <c r="S65" s="86">
        <f>COUNTIF(Kamper!AF64:AH64,"&gt;0")</f>
        <v>0</v>
      </c>
      <c r="T65" s="86">
        <f>Kamper!AI64</f>
        <v>0</v>
      </c>
      <c r="U65" s="126" t="str">
        <f t="shared" si="258"/>
        <v>NA</v>
      </c>
      <c r="V65" s="271">
        <f t="shared" si="259"/>
        <v>0</v>
      </c>
      <c r="W65" s="130">
        <f t="shared" si="260"/>
        <v>0</v>
      </c>
      <c r="X65" s="95">
        <f t="shared" si="251"/>
        <v>0</v>
      </c>
      <c r="Y65" s="241"/>
      <c r="Z65" s="97" t="str">
        <f t="shared" si="261"/>
        <v>NA</v>
      </c>
      <c r="AA65" s="287">
        <f>COUNTIF(Kamper!T82:V82,"&gt;0")</f>
        <v>0</v>
      </c>
      <c r="AB65" s="86">
        <f>Kamper!W82</f>
        <v>0</v>
      </c>
      <c r="AC65" s="52" t="str">
        <f t="shared" si="262"/>
        <v>NA</v>
      </c>
      <c r="AD65" s="85">
        <f>COUNTIF(Kamper!H100:J100,"&gt;0")</f>
        <v>0</v>
      </c>
      <c r="AE65" s="86">
        <f>Kamper!K100</f>
        <v>0</v>
      </c>
      <c r="AF65" s="52" t="str">
        <f t="shared" si="263"/>
        <v>NA</v>
      </c>
      <c r="AG65" s="85">
        <f>COUNTIF(Kamper!BD118:BF118,"&gt;0")</f>
        <v>3</v>
      </c>
      <c r="AH65" s="86">
        <f>Kamper!BG118</f>
        <v>283</v>
      </c>
      <c r="AI65" s="52">
        <f t="shared" si="264"/>
        <v>94.333333333333329</v>
      </c>
      <c r="AJ65" s="85">
        <f>COUNTIF(Kamper!AR136:AT136,"&gt;0")</f>
        <v>0</v>
      </c>
      <c r="AK65" s="86">
        <f>Kamper!AU136</f>
        <v>0</v>
      </c>
      <c r="AL65" s="58" t="str">
        <f t="shared" si="265"/>
        <v>NA</v>
      </c>
      <c r="AM65" s="271">
        <f t="shared" si="266"/>
        <v>1</v>
      </c>
      <c r="AN65" s="95">
        <f t="shared" si="267"/>
        <v>3</v>
      </c>
      <c r="AO65" s="234">
        <f t="shared" si="268"/>
        <v>283</v>
      </c>
      <c r="AP65" s="282"/>
      <c r="AQ65" s="97">
        <f t="shared" si="269"/>
        <v>94.333333333333329</v>
      </c>
      <c r="AR65" s="287">
        <f>COUNTIF(Kamper!AF154:AH154,"&gt;0")</f>
        <v>0</v>
      </c>
      <c r="AS65" s="86">
        <f>Kamper!AI154</f>
        <v>0</v>
      </c>
      <c r="AT65" s="52" t="str">
        <f t="shared" si="270"/>
        <v>NA</v>
      </c>
      <c r="AU65" s="85">
        <f>COUNTIF(Kamper!AR172:AT172,"&gt;0")</f>
        <v>0</v>
      </c>
      <c r="AV65" s="86">
        <f>Kamper!AU172</f>
        <v>0</v>
      </c>
      <c r="AW65" s="52" t="str">
        <f t="shared" si="271"/>
        <v>NA</v>
      </c>
      <c r="AX65" s="85">
        <f>COUNTIF(Kamper!BD190:BF190,"&gt;0")</f>
        <v>0</v>
      </c>
      <c r="AY65" s="86">
        <f>Kamper!BG190</f>
        <v>0</v>
      </c>
      <c r="AZ65" s="52" t="str">
        <f t="shared" si="272"/>
        <v>NA</v>
      </c>
      <c r="BA65" s="85">
        <f>COUNTIF(Kamper!AR208:AT208,"&gt;0")</f>
        <v>0</v>
      </c>
      <c r="BB65" s="86">
        <f>Kamper!AU208</f>
        <v>0</v>
      </c>
      <c r="BC65" s="58" t="str">
        <f t="shared" si="273"/>
        <v>NA</v>
      </c>
      <c r="BD65" s="271">
        <f t="shared" si="274"/>
        <v>0</v>
      </c>
      <c r="BE65" s="95">
        <f t="shared" si="275"/>
        <v>3</v>
      </c>
      <c r="BF65" s="95">
        <f t="shared" si="276"/>
        <v>283</v>
      </c>
      <c r="BG65" s="241"/>
      <c r="BH65" s="97">
        <f t="shared" si="277"/>
        <v>94.333333333333329</v>
      </c>
      <c r="BI65" s="287">
        <f>COUNTIF(Kamper!Z226:AB226,"&gt;0")</f>
        <v>0</v>
      </c>
      <c r="BJ65" s="86">
        <f>Kamper!AC226</f>
        <v>0</v>
      </c>
      <c r="BK65" s="52" t="str">
        <f t="shared" si="278"/>
        <v>NA</v>
      </c>
      <c r="BL65" s="85">
        <f>COUNTIF(Kamper!N244:P244,"&gt;0")</f>
        <v>0</v>
      </c>
      <c r="BM65" s="86">
        <f>Kamper!Q244</f>
        <v>0</v>
      </c>
      <c r="BN65" s="52" t="str">
        <f t="shared" si="279"/>
        <v>NA</v>
      </c>
      <c r="BO65" s="85">
        <f>COUNTIF(Kamper!B262:D262,"&gt;0")</f>
        <v>0</v>
      </c>
      <c r="BP65" s="86">
        <f>Kamper!E262</f>
        <v>0</v>
      </c>
      <c r="BQ65" s="52" t="str">
        <f t="shared" si="280"/>
        <v>NA</v>
      </c>
      <c r="BR65" s="85">
        <f>COUNTIF(Kamper!AX280:AZ280,"&gt;0")</f>
        <v>3</v>
      </c>
      <c r="BS65" s="86">
        <f>Kamper!BA280</f>
        <v>357</v>
      </c>
      <c r="BT65" s="58">
        <f t="shared" si="281"/>
        <v>119</v>
      </c>
      <c r="BU65" s="271">
        <f t="shared" si="282"/>
        <v>1</v>
      </c>
      <c r="BV65" s="95">
        <f t="shared" si="283"/>
        <v>6</v>
      </c>
      <c r="BW65" s="95">
        <f t="shared" si="284"/>
        <v>640</v>
      </c>
      <c r="BX65" s="241"/>
      <c r="BY65" s="97">
        <f t="shared" si="285"/>
        <v>106.66666666666667</v>
      </c>
      <c r="BZ65" s="307">
        <f>COUNTIF(Kamper!AL298:AN298,"&gt;0")</f>
        <v>0</v>
      </c>
      <c r="CA65" s="86">
        <f>Kamper!AO298</f>
        <v>0</v>
      </c>
      <c r="CB65" s="52" t="str">
        <f t="shared" si="286"/>
        <v>NA</v>
      </c>
      <c r="CC65" s="85">
        <f>COUNTIF(Kamper!Z316:AB316,"&gt;0")</f>
        <v>0</v>
      </c>
      <c r="CD65" s="86">
        <f>Kamper!AC316</f>
        <v>0</v>
      </c>
      <c r="CE65" s="58" t="str">
        <f t="shared" si="287"/>
        <v>NA</v>
      </c>
      <c r="CF65" s="271">
        <f t="shared" si="288"/>
        <v>0</v>
      </c>
      <c r="CG65" s="234">
        <f t="shared" si="289"/>
        <v>6</v>
      </c>
      <c r="CH65" s="96">
        <f t="shared" si="290"/>
        <v>640</v>
      </c>
      <c r="CI65" s="239"/>
      <c r="CJ65" s="97">
        <f t="shared" si="291"/>
        <v>106.66666666666667</v>
      </c>
    </row>
    <row r="66" spans="1:88" ht="17" thickBot="1">
      <c r="A66" s="183" t="s">
        <v>74</v>
      </c>
      <c r="B66" s="183"/>
      <c r="C66" s="30"/>
      <c r="D66" s="30"/>
      <c r="E66" s="30"/>
      <c r="F66" s="207">
        <f t="shared" si="292"/>
        <v>23</v>
      </c>
      <c r="G66" s="75">
        <f t="shared" si="252"/>
        <v>2791</v>
      </c>
      <c r="H66" s="131">
        <f t="shared" si="253"/>
        <v>121.34782608695652</v>
      </c>
      <c r="I66" s="332">
        <f t="shared" si="254"/>
        <v>461</v>
      </c>
      <c r="J66" s="180">
        <f>COUNTIF(Kamper!AL11:AN11,"&gt;0")</f>
        <v>3</v>
      </c>
      <c r="K66" s="86">
        <f>Kamper!AO11</f>
        <v>399</v>
      </c>
      <c r="L66" s="125">
        <f t="shared" si="255"/>
        <v>133</v>
      </c>
      <c r="M66" s="86">
        <f>COUNTIF(Kamper!AX29:AZ29,"&gt;0")</f>
        <v>3</v>
      </c>
      <c r="N66" s="86">
        <f>Kamper!BA29</f>
        <v>331</v>
      </c>
      <c r="O66" s="125">
        <f t="shared" si="256"/>
        <v>110.33333333333333</v>
      </c>
      <c r="P66" s="86">
        <f>COUNTIF(Kamper!N47:P47,"&gt;0")</f>
        <v>3</v>
      </c>
      <c r="Q66" s="86">
        <f>Kamper!Q47</f>
        <v>256</v>
      </c>
      <c r="R66" s="125">
        <f t="shared" si="257"/>
        <v>85.333333333333329</v>
      </c>
      <c r="S66" s="86">
        <f>COUNTIF(Kamper!AF65:AH65,"&gt;0")</f>
        <v>2</v>
      </c>
      <c r="T66" s="86">
        <f>Kamper!AI65</f>
        <v>224</v>
      </c>
      <c r="U66" s="126">
        <f t="shared" si="258"/>
        <v>112</v>
      </c>
      <c r="V66" s="271">
        <f t="shared" si="259"/>
        <v>4</v>
      </c>
      <c r="W66" s="130">
        <f t="shared" si="260"/>
        <v>11</v>
      </c>
      <c r="X66" s="95">
        <f t="shared" si="251"/>
        <v>1210</v>
      </c>
      <c r="Y66" s="241"/>
      <c r="Z66" s="97">
        <f t="shared" si="261"/>
        <v>110</v>
      </c>
      <c r="AA66" s="287">
        <f>COUNTIF(Kamper!T83:V83,"&gt;0")</f>
        <v>3</v>
      </c>
      <c r="AB66" s="86">
        <f>Kamper!W83</f>
        <v>364</v>
      </c>
      <c r="AC66" s="52">
        <f t="shared" si="262"/>
        <v>121.33333333333333</v>
      </c>
      <c r="AD66" s="85">
        <f>COUNTIF(Kamper!H101:J101,"&gt;0")</f>
        <v>0</v>
      </c>
      <c r="AE66" s="86">
        <f>Kamper!K101</f>
        <v>0</v>
      </c>
      <c r="AF66" s="52" t="str">
        <f t="shared" si="263"/>
        <v>NA</v>
      </c>
      <c r="AG66" s="85">
        <f>COUNTIF(Kamper!BD119:BF119,"&gt;0")</f>
        <v>0</v>
      </c>
      <c r="AH66" s="86">
        <f>Kamper!BG119</f>
        <v>0</v>
      </c>
      <c r="AI66" s="52" t="str">
        <f t="shared" si="264"/>
        <v>NA</v>
      </c>
      <c r="AJ66" s="85">
        <f>COUNTIF(Kamper!AR137:AT137,"&gt;0")</f>
        <v>3</v>
      </c>
      <c r="AK66" s="86">
        <f>Kamper!AU137</f>
        <v>326</v>
      </c>
      <c r="AL66" s="58">
        <f t="shared" si="265"/>
        <v>108.66666666666667</v>
      </c>
      <c r="AM66" s="271">
        <f t="shared" si="266"/>
        <v>2</v>
      </c>
      <c r="AN66" s="95">
        <f t="shared" si="267"/>
        <v>17</v>
      </c>
      <c r="AO66" s="234">
        <f t="shared" si="268"/>
        <v>1900</v>
      </c>
      <c r="AP66" s="282"/>
      <c r="AQ66" s="97">
        <f t="shared" si="269"/>
        <v>111.76470588235294</v>
      </c>
      <c r="AR66" s="287">
        <f>COUNTIF(Kamper!AF155:AH155,"&gt;0")</f>
        <v>3</v>
      </c>
      <c r="AS66" s="86">
        <f>Kamper!AI155</f>
        <v>430</v>
      </c>
      <c r="AT66" s="52">
        <f t="shared" si="270"/>
        <v>143.33333333333334</v>
      </c>
      <c r="AU66" s="85">
        <f>COUNTIF(Kamper!AR173:AT173,"&gt;0")</f>
        <v>3</v>
      </c>
      <c r="AV66" s="86">
        <f>Kamper!AU173</f>
        <v>461</v>
      </c>
      <c r="AW66" s="52">
        <f t="shared" si="271"/>
        <v>153.66666666666666</v>
      </c>
      <c r="AX66" s="85">
        <f>COUNTIF(Kamper!BD191:BF191,"&gt;0")</f>
        <v>0</v>
      </c>
      <c r="AY66" s="86">
        <f>Kamper!BG191</f>
        <v>0</v>
      </c>
      <c r="AZ66" s="52" t="str">
        <f t="shared" si="272"/>
        <v>NA</v>
      </c>
      <c r="BA66" s="85">
        <f>COUNTIF(Kamper!AR209:AT209,"&gt;0")</f>
        <v>0</v>
      </c>
      <c r="BB66" s="86">
        <f>Kamper!AU209</f>
        <v>0</v>
      </c>
      <c r="BC66" s="58" t="str">
        <f t="shared" si="273"/>
        <v>NA</v>
      </c>
      <c r="BD66" s="271">
        <f t="shared" si="274"/>
        <v>2</v>
      </c>
      <c r="BE66" s="95">
        <f t="shared" si="275"/>
        <v>23</v>
      </c>
      <c r="BF66" s="95">
        <f t="shared" si="276"/>
        <v>2791</v>
      </c>
      <c r="BG66" s="241"/>
      <c r="BH66" s="97">
        <f t="shared" si="277"/>
        <v>121.34782608695652</v>
      </c>
      <c r="BI66" s="287">
        <f>COUNTIF(Kamper!Z227:AB227,"&gt;0")</f>
        <v>0</v>
      </c>
      <c r="BJ66" s="86">
        <f>Kamper!AC227</f>
        <v>0</v>
      </c>
      <c r="BK66" s="52" t="str">
        <f t="shared" si="278"/>
        <v>NA</v>
      </c>
      <c r="BL66" s="85">
        <f>COUNTIF(Kamper!N245:P245,"&gt;0")</f>
        <v>0</v>
      </c>
      <c r="BM66" s="86">
        <f>Kamper!Q245</f>
        <v>0</v>
      </c>
      <c r="BN66" s="52" t="str">
        <f t="shared" si="279"/>
        <v>NA</v>
      </c>
      <c r="BO66" s="85">
        <f>COUNTIF(Kamper!B263:D263,"&gt;0")</f>
        <v>0</v>
      </c>
      <c r="BP66" s="86">
        <f>Kamper!E263</f>
        <v>0</v>
      </c>
      <c r="BQ66" s="52" t="str">
        <f t="shared" si="280"/>
        <v>NA</v>
      </c>
      <c r="BR66" s="85">
        <f>COUNTIF(Kamper!AX281:AZ281,"&gt;0")</f>
        <v>0</v>
      </c>
      <c r="BS66" s="86">
        <f>Kamper!BA281</f>
        <v>0</v>
      </c>
      <c r="BT66" s="58" t="str">
        <f t="shared" si="281"/>
        <v>NA</v>
      </c>
      <c r="BU66" s="271">
        <f t="shared" si="282"/>
        <v>0</v>
      </c>
      <c r="BV66" s="95">
        <f t="shared" si="283"/>
        <v>23</v>
      </c>
      <c r="BW66" s="95">
        <f t="shared" si="284"/>
        <v>2791</v>
      </c>
      <c r="BX66" s="241"/>
      <c r="BY66" s="97">
        <f t="shared" si="285"/>
        <v>121.34782608695652</v>
      </c>
      <c r="BZ66" s="307">
        <f>COUNTIF(Kamper!AL299:AN299,"&gt;0")</f>
        <v>0</v>
      </c>
      <c r="CA66" s="86">
        <f>Kamper!AO299</f>
        <v>0</v>
      </c>
      <c r="CB66" s="52" t="str">
        <f t="shared" si="286"/>
        <v>NA</v>
      </c>
      <c r="CC66" s="85">
        <f>COUNTIF(Kamper!Z317:AB317,"&gt;0")</f>
        <v>0</v>
      </c>
      <c r="CD66" s="86">
        <f>Kamper!AC317</f>
        <v>0</v>
      </c>
      <c r="CE66" s="58" t="str">
        <f t="shared" si="287"/>
        <v>NA</v>
      </c>
      <c r="CF66" s="271">
        <f t="shared" si="288"/>
        <v>0</v>
      </c>
      <c r="CG66" s="234">
        <f t="shared" si="289"/>
        <v>23</v>
      </c>
      <c r="CH66" s="96">
        <f t="shared" si="290"/>
        <v>2791</v>
      </c>
      <c r="CI66" s="239"/>
      <c r="CJ66" s="97">
        <f t="shared" si="291"/>
        <v>121.34782608695652</v>
      </c>
    </row>
    <row r="67" spans="1:88" ht="17" thickBot="1">
      <c r="A67" s="183" t="s">
        <v>75</v>
      </c>
      <c r="B67" s="183"/>
      <c r="C67" s="30"/>
      <c r="D67" s="30"/>
      <c r="E67" s="30"/>
      <c r="F67" s="207">
        <f t="shared" si="292"/>
        <v>39</v>
      </c>
      <c r="G67" s="75">
        <f t="shared" si="252"/>
        <v>5463</v>
      </c>
      <c r="H67" s="131">
        <f t="shared" si="253"/>
        <v>140.07692307692307</v>
      </c>
      <c r="I67" s="332">
        <f t="shared" si="254"/>
        <v>537</v>
      </c>
      <c r="J67" s="180">
        <f>COUNTIF(Kamper!AL12:AN12,"&gt;0")</f>
        <v>3</v>
      </c>
      <c r="K67" s="86">
        <f>Kamper!AO12</f>
        <v>312</v>
      </c>
      <c r="L67" s="125">
        <f t="shared" si="255"/>
        <v>104</v>
      </c>
      <c r="M67" s="86">
        <f>COUNTIF(Kamper!AX30:AZ30,"&gt;0")</f>
        <v>3</v>
      </c>
      <c r="N67" s="86">
        <f>Kamper!BA30</f>
        <v>311</v>
      </c>
      <c r="O67" s="125">
        <f t="shared" si="256"/>
        <v>103.66666666666667</v>
      </c>
      <c r="P67" s="86">
        <f>COUNTIF(Kamper!N48:P48,"&gt;0")</f>
        <v>3</v>
      </c>
      <c r="Q67" s="86">
        <f>Kamper!Q48</f>
        <v>302</v>
      </c>
      <c r="R67" s="125">
        <f t="shared" si="257"/>
        <v>100.66666666666667</v>
      </c>
      <c r="S67" s="86">
        <f>COUNTIF(Kamper!AF66:AH66,"&gt;0")</f>
        <v>3</v>
      </c>
      <c r="T67" s="86">
        <f>Kamper!AI66</f>
        <v>448</v>
      </c>
      <c r="U67" s="126">
        <f t="shared" si="258"/>
        <v>149.33333333333334</v>
      </c>
      <c r="V67" s="271">
        <f t="shared" si="259"/>
        <v>4</v>
      </c>
      <c r="W67" s="130">
        <f t="shared" si="260"/>
        <v>12</v>
      </c>
      <c r="X67" s="95">
        <f t="shared" si="251"/>
        <v>1373</v>
      </c>
      <c r="Y67" s="241"/>
      <c r="Z67" s="97">
        <f t="shared" si="261"/>
        <v>114.41666666666667</v>
      </c>
      <c r="AA67" s="287">
        <f>COUNTIF(Kamper!T84:V84,"&gt;0")</f>
        <v>3</v>
      </c>
      <c r="AB67" s="86">
        <f>Kamper!W84</f>
        <v>394</v>
      </c>
      <c r="AC67" s="52">
        <f t="shared" si="262"/>
        <v>131.33333333333334</v>
      </c>
      <c r="AD67" s="85">
        <f>COUNTIF(Kamper!H102:J102,"&gt;0")</f>
        <v>3</v>
      </c>
      <c r="AE67" s="86">
        <f>Kamper!K102</f>
        <v>387</v>
      </c>
      <c r="AF67" s="52">
        <f t="shared" si="263"/>
        <v>129</v>
      </c>
      <c r="AG67" s="85">
        <f>COUNTIF(Kamper!BD120:BF120,"&gt;0")</f>
        <v>0</v>
      </c>
      <c r="AH67" s="86">
        <f>Kamper!BG120</f>
        <v>0</v>
      </c>
      <c r="AI67" s="52" t="str">
        <f t="shared" si="264"/>
        <v>NA</v>
      </c>
      <c r="AJ67" s="85">
        <f>COUNTIF(Kamper!AR138:AT138,"&gt;0")</f>
        <v>0</v>
      </c>
      <c r="AK67" s="86">
        <f>Kamper!AU138</f>
        <v>0</v>
      </c>
      <c r="AL67" s="58" t="str">
        <f t="shared" si="265"/>
        <v>NA</v>
      </c>
      <c r="AM67" s="271">
        <f t="shared" si="266"/>
        <v>2</v>
      </c>
      <c r="AN67" s="95">
        <f t="shared" si="267"/>
        <v>18</v>
      </c>
      <c r="AO67" s="234">
        <f t="shared" si="268"/>
        <v>2154</v>
      </c>
      <c r="AP67" s="282"/>
      <c r="AQ67" s="97">
        <f t="shared" si="269"/>
        <v>119.66666666666667</v>
      </c>
      <c r="AR67" s="287">
        <f>COUNTIF(Kamper!AF156:AH156,"&gt;0")</f>
        <v>0</v>
      </c>
      <c r="AS67" s="86">
        <f>Kamper!AI156</f>
        <v>0</v>
      </c>
      <c r="AT67" s="52" t="str">
        <f t="shared" si="270"/>
        <v>NA</v>
      </c>
      <c r="AU67" s="85">
        <f>COUNTIF(Kamper!AR174:AT174,"&gt;0")</f>
        <v>3</v>
      </c>
      <c r="AV67" s="86">
        <f>Kamper!AU174</f>
        <v>443</v>
      </c>
      <c r="AW67" s="52">
        <f t="shared" si="271"/>
        <v>147.66666666666666</v>
      </c>
      <c r="AX67" s="85">
        <f>COUNTIF(Kamper!BD192:BF192,"&gt;0")</f>
        <v>3</v>
      </c>
      <c r="AY67" s="86">
        <f>Kamper!BG192</f>
        <v>437</v>
      </c>
      <c r="AZ67" s="52">
        <f t="shared" si="272"/>
        <v>145.66666666666666</v>
      </c>
      <c r="BA67" s="85">
        <f>COUNTIF(Kamper!AR210:AT210,"&gt;0")</f>
        <v>0</v>
      </c>
      <c r="BB67" s="86">
        <f>Kamper!AU210</f>
        <v>0</v>
      </c>
      <c r="BC67" s="58" t="str">
        <f t="shared" si="273"/>
        <v>NA</v>
      </c>
      <c r="BD67" s="271">
        <f t="shared" si="274"/>
        <v>2</v>
      </c>
      <c r="BE67" s="95">
        <f t="shared" si="275"/>
        <v>24</v>
      </c>
      <c r="BF67" s="95">
        <f t="shared" si="276"/>
        <v>3034</v>
      </c>
      <c r="BG67" s="241"/>
      <c r="BH67" s="97">
        <f t="shared" si="277"/>
        <v>126.41666666666667</v>
      </c>
      <c r="BI67" s="287">
        <f>COUNTIF(Kamper!Z228:AB228,"&gt;0")</f>
        <v>0</v>
      </c>
      <c r="BJ67" s="86">
        <f>Kamper!AC228</f>
        <v>0</v>
      </c>
      <c r="BK67" s="52" t="str">
        <f t="shared" si="278"/>
        <v>NA</v>
      </c>
      <c r="BL67" s="85">
        <f>COUNTIF(Kamper!N246:P246,"&gt;0")</f>
        <v>3</v>
      </c>
      <c r="BM67" s="86">
        <f>Kamper!Q246</f>
        <v>457</v>
      </c>
      <c r="BN67" s="52">
        <f t="shared" si="279"/>
        <v>152.33333333333334</v>
      </c>
      <c r="BO67" s="85">
        <f>COUNTIF(Kamper!B264:D264,"&gt;0")</f>
        <v>3</v>
      </c>
      <c r="BP67" s="86">
        <f>Kamper!E264</f>
        <v>548</v>
      </c>
      <c r="BQ67" s="52">
        <f t="shared" si="280"/>
        <v>182.66666666666666</v>
      </c>
      <c r="BR67" s="85">
        <f>COUNTIF(Kamper!AX282:AZ282,"&gt;0")</f>
        <v>3</v>
      </c>
      <c r="BS67" s="86">
        <f>Kamper!BA282</f>
        <v>479</v>
      </c>
      <c r="BT67" s="58">
        <f t="shared" si="281"/>
        <v>159.66666666666666</v>
      </c>
      <c r="BU67" s="271">
        <f t="shared" si="282"/>
        <v>3</v>
      </c>
      <c r="BV67" s="95">
        <f t="shared" si="283"/>
        <v>33</v>
      </c>
      <c r="BW67" s="95">
        <f t="shared" si="284"/>
        <v>4518</v>
      </c>
      <c r="BX67" s="241"/>
      <c r="BY67" s="97">
        <f t="shared" si="285"/>
        <v>136.90909090909091</v>
      </c>
      <c r="BZ67" s="307">
        <f>COUNTIF(Kamper!AL300:AN300,"&gt;0")</f>
        <v>3</v>
      </c>
      <c r="CA67" s="86">
        <f>Kamper!AO300</f>
        <v>408</v>
      </c>
      <c r="CB67" s="52">
        <f t="shared" si="286"/>
        <v>136</v>
      </c>
      <c r="CC67" s="85">
        <f>COUNTIF(Kamper!Z318:AB318,"&gt;0")</f>
        <v>3</v>
      </c>
      <c r="CD67" s="86">
        <f>Kamper!AC318</f>
        <v>537</v>
      </c>
      <c r="CE67" s="58">
        <f t="shared" si="287"/>
        <v>179</v>
      </c>
      <c r="CF67" s="271">
        <f t="shared" si="288"/>
        <v>2</v>
      </c>
      <c r="CG67" s="234">
        <f t="shared" si="289"/>
        <v>39</v>
      </c>
      <c r="CH67" s="96">
        <f t="shared" si="290"/>
        <v>5463</v>
      </c>
      <c r="CI67" s="239"/>
      <c r="CJ67" s="97">
        <f t="shared" si="291"/>
        <v>140.07692307692307</v>
      </c>
    </row>
    <row r="68" spans="1:88" ht="17" thickBot="1">
      <c r="A68" s="183" t="s">
        <v>76</v>
      </c>
      <c r="B68" s="183"/>
      <c r="C68" s="30"/>
      <c r="D68" s="30"/>
      <c r="E68" s="30"/>
      <c r="F68" s="207">
        <f t="shared" si="292"/>
        <v>9</v>
      </c>
      <c r="G68" s="75">
        <f t="shared" si="252"/>
        <v>1166</v>
      </c>
      <c r="H68" s="131">
        <f t="shared" si="253"/>
        <v>129.55555555555554</v>
      </c>
      <c r="I68" s="332">
        <f t="shared" si="254"/>
        <v>389</v>
      </c>
      <c r="J68" s="180">
        <f>COUNTIF(Kamper!AL13:AN13,"&gt;0")</f>
        <v>0</v>
      </c>
      <c r="K68" s="86">
        <f>Kamper!AO13</f>
        <v>0</v>
      </c>
      <c r="L68" s="125" t="str">
        <f t="shared" si="255"/>
        <v>NA</v>
      </c>
      <c r="M68" s="86">
        <f>COUNTIF(Kamper!AX31:AZ31,"&gt;0")</f>
        <v>0</v>
      </c>
      <c r="N68" s="86">
        <f>Kamper!BA31</f>
        <v>0</v>
      </c>
      <c r="O68" s="125" t="str">
        <f t="shared" si="256"/>
        <v>NA</v>
      </c>
      <c r="P68" s="86">
        <f>COUNTIF(Kamper!N49:P49,"&gt;0")</f>
        <v>0</v>
      </c>
      <c r="Q68" s="86">
        <f>Kamper!Q49</f>
        <v>0</v>
      </c>
      <c r="R68" s="125" t="str">
        <f t="shared" si="257"/>
        <v>NA</v>
      </c>
      <c r="S68" s="86">
        <f>COUNTIF(Kamper!AF67:AH67,"&gt;0")</f>
        <v>0</v>
      </c>
      <c r="T68" s="86">
        <f>Kamper!AI67</f>
        <v>0</v>
      </c>
      <c r="U68" s="126" t="str">
        <f t="shared" si="258"/>
        <v>NA</v>
      </c>
      <c r="V68" s="271">
        <f t="shared" si="259"/>
        <v>0</v>
      </c>
      <c r="W68" s="130">
        <f t="shared" si="260"/>
        <v>0</v>
      </c>
      <c r="X68" s="95">
        <f t="shared" si="251"/>
        <v>0</v>
      </c>
      <c r="Y68" s="241"/>
      <c r="Z68" s="97" t="str">
        <f t="shared" si="261"/>
        <v>NA</v>
      </c>
      <c r="AA68" s="287">
        <f>COUNTIF(Kamper!T85:V85,"&gt;0")</f>
        <v>0</v>
      </c>
      <c r="AB68" s="86">
        <f>Kamper!W85</f>
        <v>0</v>
      </c>
      <c r="AC68" s="52" t="str">
        <f t="shared" si="262"/>
        <v>NA</v>
      </c>
      <c r="AD68" s="85">
        <f>COUNTIF(Kamper!H103:J103,"&gt;0")</f>
        <v>0</v>
      </c>
      <c r="AE68" s="86">
        <f>Kamper!K103</f>
        <v>0</v>
      </c>
      <c r="AF68" s="52" t="str">
        <f t="shared" si="263"/>
        <v>NA</v>
      </c>
      <c r="AG68" s="85">
        <f>COUNTIF(Kamper!BD121:BF121,"&gt;0")</f>
        <v>0</v>
      </c>
      <c r="AH68" s="86">
        <f>Kamper!BG121</f>
        <v>0</v>
      </c>
      <c r="AI68" s="52" t="str">
        <f t="shared" si="264"/>
        <v>NA</v>
      </c>
      <c r="AJ68" s="85">
        <f>COUNTIF(Kamper!AR139:AT139,"&gt;0")</f>
        <v>0</v>
      </c>
      <c r="AK68" s="86">
        <f>Kamper!AU139</f>
        <v>0</v>
      </c>
      <c r="AL68" s="58" t="str">
        <f t="shared" si="265"/>
        <v>NA</v>
      </c>
      <c r="AM68" s="271">
        <f t="shared" si="266"/>
        <v>0</v>
      </c>
      <c r="AN68" s="95">
        <f t="shared" si="267"/>
        <v>0</v>
      </c>
      <c r="AO68" s="234">
        <f t="shared" si="268"/>
        <v>0</v>
      </c>
      <c r="AP68" s="282"/>
      <c r="AQ68" s="97" t="str">
        <f t="shared" si="269"/>
        <v>NA</v>
      </c>
      <c r="AR68" s="287">
        <f>COUNTIF(Kamper!AF157:AH157,"&gt;0")</f>
        <v>0</v>
      </c>
      <c r="AS68" s="86">
        <f>Kamper!AI157</f>
        <v>0</v>
      </c>
      <c r="AT68" s="52" t="str">
        <f t="shared" si="270"/>
        <v>NA</v>
      </c>
      <c r="AU68" s="85">
        <f>COUNTIF(Kamper!AR175:AT175,"&gt;0")</f>
        <v>0</v>
      </c>
      <c r="AV68" s="86">
        <f>Kamper!AU175</f>
        <v>0</v>
      </c>
      <c r="AW68" s="52" t="str">
        <f t="shared" si="271"/>
        <v>NA</v>
      </c>
      <c r="AX68" s="85">
        <f>COUNTIF(Kamper!BD193:BF193,"&gt;0")</f>
        <v>3</v>
      </c>
      <c r="AY68" s="86">
        <f>Kamper!BG193</f>
        <v>364</v>
      </c>
      <c r="AZ68" s="52">
        <f t="shared" si="272"/>
        <v>121.33333333333333</v>
      </c>
      <c r="BA68" s="85">
        <f>COUNTIF(Kamper!AR211:AT211,"&gt;0")</f>
        <v>3</v>
      </c>
      <c r="BB68" s="86">
        <f>Kamper!AU211</f>
        <v>389</v>
      </c>
      <c r="BC68" s="58">
        <f t="shared" si="273"/>
        <v>129.66666666666666</v>
      </c>
      <c r="BD68" s="271">
        <f t="shared" si="274"/>
        <v>2</v>
      </c>
      <c r="BE68" s="95">
        <f t="shared" si="275"/>
        <v>6</v>
      </c>
      <c r="BF68" s="95">
        <f t="shared" si="276"/>
        <v>753</v>
      </c>
      <c r="BG68" s="241"/>
      <c r="BH68" s="97">
        <f t="shared" si="277"/>
        <v>125.5</v>
      </c>
      <c r="BI68" s="287">
        <f>COUNTIF(Kamper!Z229:AB229,"&gt;0")</f>
        <v>0</v>
      </c>
      <c r="BJ68" s="86">
        <f>Kamper!AC229</f>
        <v>0</v>
      </c>
      <c r="BK68" s="52" t="str">
        <f t="shared" si="278"/>
        <v>NA</v>
      </c>
      <c r="BL68" s="85">
        <f>COUNTIF(Kamper!N247:P247,"&gt;0")</f>
        <v>0</v>
      </c>
      <c r="BM68" s="86">
        <f>Kamper!Q247</f>
        <v>0</v>
      </c>
      <c r="BN68" s="52" t="str">
        <f t="shared" si="279"/>
        <v>NA</v>
      </c>
      <c r="BO68" s="85">
        <f>COUNTIF(Kamper!B265:D265,"&gt;0")</f>
        <v>3</v>
      </c>
      <c r="BP68" s="86">
        <f>Kamper!E265</f>
        <v>413</v>
      </c>
      <c r="BQ68" s="52">
        <f t="shared" si="280"/>
        <v>137.66666666666666</v>
      </c>
      <c r="BR68" s="85">
        <f>COUNTIF(Kamper!AX283:AZ283,"&gt;0")</f>
        <v>0</v>
      </c>
      <c r="BS68" s="86">
        <f>Kamper!BA283</f>
        <v>0</v>
      </c>
      <c r="BT68" s="58" t="str">
        <f t="shared" si="281"/>
        <v>NA</v>
      </c>
      <c r="BU68" s="271">
        <f t="shared" si="282"/>
        <v>1</v>
      </c>
      <c r="BV68" s="95">
        <f t="shared" si="283"/>
        <v>9</v>
      </c>
      <c r="BW68" s="95">
        <f t="shared" si="284"/>
        <v>1166</v>
      </c>
      <c r="BX68" s="241"/>
      <c r="BY68" s="97">
        <f t="shared" si="285"/>
        <v>129.55555555555554</v>
      </c>
      <c r="BZ68" s="307">
        <f>COUNTIF(Kamper!AL301:AN301,"&gt;0")</f>
        <v>0</v>
      </c>
      <c r="CA68" s="86">
        <f>Kamper!AO301</f>
        <v>0</v>
      </c>
      <c r="CB68" s="52" t="str">
        <f t="shared" si="286"/>
        <v>NA</v>
      </c>
      <c r="CC68" s="85">
        <f>COUNTIF(Kamper!Z319:AB319,"&gt;0")</f>
        <v>0</v>
      </c>
      <c r="CD68" s="86">
        <f>Kamper!AC319</f>
        <v>0</v>
      </c>
      <c r="CE68" s="58" t="str">
        <f t="shared" si="287"/>
        <v>NA</v>
      </c>
      <c r="CF68" s="271">
        <f t="shared" si="288"/>
        <v>0</v>
      </c>
      <c r="CG68" s="234">
        <f t="shared" si="289"/>
        <v>9</v>
      </c>
      <c r="CH68" s="96">
        <f t="shared" si="290"/>
        <v>1166</v>
      </c>
      <c r="CI68" s="239"/>
      <c r="CJ68" s="97">
        <f t="shared" si="291"/>
        <v>129.55555555555554</v>
      </c>
    </row>
    <row r="69" spans="1:88" ht="17" thickBot="1">
      <c r="A69" s="11" t="s">
        <v>327</v>
      </c>
      <c r="B69" s="11"/>
      <c r="C69" s="217"/>
      <c r="D69" s="217"/>
      <c r="E69" s="217"/>
      <c r="F69" s="208">
        <f t="shared" si="292"/>
        <v>9</v>
      </c>
      <c r="G69" s="188">
        <f t="shared" si="252"/>
        <v>1464</v>
      </c>
      <c r="H69" s="132">
        <f t="shared" si="253"/>
        <v>162.66666666666666</v>
      </c>
      <c r="I69" s="219">
        <f t="shared" si="254"/>
        <v>515</v>
      </c>
      <c r="J69" s="212">
        <f>COUNTIF(Kamper!AL14:AN14,"&gt;0")</f>
        <v>0</v>
      </c>
      <c r="K69" s="199">
        <f>Kamper!AO14</f>
        <v>0</v>
      </c>
      <c r="L69" s="128" t="str">
        <f t="shared" si="255"/>
        <v>NA</v>
      </c>
      <c r="M69" s="199">
        <f>COUNTIF(Kamper!AX32:AZ32,"&gt;0")</f>
        <v>0</v>
      </c>
      <c r="N69" s="199">
        <f>Kamper!BA32</f>
        <v>0</v>
      </c>
      <c r="O69" s="128" t="str">
        <f t="shared" si="256"/>
        <v>NA</v>
      </c>
      <c r="P69" s="199">
        <f>COUNTIF(Kamper!N50:P50,"&gt;0")</f>
        <v>0</v>
      </c>
      <c r="Q69" s="199">
        <f>Kamper!Q50</f>
        <v>0</v>
      </c>
      <c r="R69" s="128" t="str">
        <f t="shared" si="257"/>
        <v>NA</v>
      </c>
      <c r="S69" s="199">
        <f>COUNTIF(Kamper!AF68:AH68,"&gt;0")</f>
        <v>0</v>
      </c>
      <c r="T69" s="199">
        <f>Kamper!AI68</f>
        <v>0</v>
      </c>
      <c r="U69" s="129" t="str">
        <f t="shared" si="258"/>
        <v>NA</v>
      </c>
      <c r="V69" s="271">
        <f t="shared" si="259"/>
        <v>0</v>
      </c>
      <c r="W69" s="130">
        <f t="shared" si="260"/>
        <v>0</v>
      </c>
      <c r="X69" s="95">
        <f t="shared" si="251"/>
        <v>0</v>
      </c>
      <c r="Y69" s="242"/>
      <c r="Z69" s="97" t="str">
        <f t="shared" si="261"/>
        <v>NA</v>
      </c>
      <c r="AA69" s="288">
        <f>COUNTIF(Kamper!T86:V86,"&gt;0")</f>
        <v>0</v>
      </c>
      <c r="AB69" s="199">
        <f>Kamper!W86</f>
        <v>0</v>
      </c>
      <c r="AC69" s="61" t="str">
        <f t="shared" si="262"/>
        <v>NA</v>
      </c>
      <c r="AD69" s="289">
        <f>COUNTIF(Kamper!H104:J104,"&gt;0")</f>
        <v>3</v>
      </c>
      <c r="AE69" s="199">
        <f>Kamper!K104</f>
        <v>483</v>
      </c>
      <c r="AF69" s="61">
        <f t="shared" si="263"/>
        <v>161</v>
      </c>
      <c r="AG69" s="289">
        <f>COUNTIF(Kamper!BD122:BF122,"&gt;0")</f>
        <v>0</v>
      </c>
      <c r="AH69" s="199">
        <f>Kamper!BG122</f>
        <v>0</v>
      </c>
      <c r="AI69" s="61" t="str">
        <f t="shared" si="264"/>
        <v>NA</v>
      </c>
      <c r="AJ69" s="289">
        <f>COUNTIF(Kamper!AR140:AT140,"&gt;0")</f>
        <v>0</v>
      </c>
      <c r="AK69" s="199">
        <f>Kamper!AU140</f>
        <v>0</v>
      </c>
      <c r="AL69" s="62" t="str">
        <f t="shared" si="265"/>
        <v>NA</v>
      </c>
      <c r="AM69" s="271">
        <f t="shared" si="266"/>
        <v>1</v>
      </c>
      <c r="AN69" s="95">
        <f t="shared" si="267"/>
        <v>3</v>
      </c>
      <c r="AO69" s="234">
        <f t="shared" si="268"/>
        <v>483</v>
      </c>
      <c r="AP69" s="283"/>
      <c r="AQ69" s="97">
        <f t="shared" si="269"/>
        <v>161</v>
      </c>
      <c r="AR69" s="288">
        <f>COUNTIF(Kamper!AF158:AH158,"&gt;0")</f>
        <v>0</v>
      </c>
      <c r="AS69" s="199">
        <f>Kamper!AI158</f>
        <v>0</v>
      </c>
      <c r="AT69" s="61" t="str">
        <f t="shared" si="270"/>
        <v>NA</v>
      </c>
      <c r="AU69" s="289">
        <f>COUNTIF(Kamper!AR176:AT176,"&gt;0")</f>
        <v>0</v>
      </c>
      <c r="AV69" s="199">
        <f>Kamper!AU176</f>
        <v>0</v>
      </c>
      <c r="AW69" s="61" t="str">
        <f t="shared" si="271"/>
        <v>NA</v>
      </c>
      <c r="AX69" s="289">
        <f>COUNTIF(Kamper!BD194:BF194,"&gt;0")</f>
        <v>0</v>
      </c>
      <c r="AY69" s="199">
        <f>Kamper!BG194</f>
        <v>0</v>
      </c>
      <c r="AZ69" s="61" t="str">
        <f t="shared" si="272"/>
        <v>NA</v>
      </c>
      <c r="BA69" s="289">
        <f>COUNTIF(Kamper!AR212:AT212,"&gt;0")</f>
        <v>3</v>
      </c>
      <c r="BB69" s="199">
        <f>Kamper!AU212</f>
        <v>515</v>
      </c>
      <c r="BC69" s="62">
        <f t="shared" si="273"/>
        <v>171.66666666666666</v>
      </c>
      <c r="BD69" s="271">
        <f t="shared" si="274"/>
        <v>1</v>
      </c>
      <c r="BE69" s="95">
        <f t="shared" si="275"/>
        <v>6</v>
      </c>
      <c r="BF69" s="95">
        <f t="shared" si="276"/>
        <v>998</v>
      </c>
      <c r="BG69" s="242"/>
      <c r="BH69" s="97">
        <f t="shared" si="277"/>
        <v>166.33333333333334</v>
      </c>
      <c r="BI69" s="288">
        <f>COUNTIF(Kamper!Z230:AB230,"&gt;0")</f>
        <v>0</v>
      </c>
      <c r="BJ69" s="199">
        <f>Kamper!AC230</f>
        <v>0</v>
      </c>
      <c r="BK69" s="61" t="str">
        <f t="shared" si="278"/>
        <v>NA</v>
      </c>
      <c r="BL69" s="289">
        <f>COUNTIF(Kamper!N248:P248,"&gt;0")</f>
        <v>3</v>
      </c>
      <c r="BM69" s="199">
        <f>Kamper!Q248</f>
        <v>466</v>
      </c>
      <c r="BN69" s="61">
        <f t="shared" si="279"/>
        <v>155.33333333333334</v>
      </c>
      <c r="BO69" s="289">
        <f>COUNTIF(Kamper!B266:D266,"&gt;0")</f>
        <v>0</v>
      </c>
      <c r="BP69" s="199">
        <f>Kamper!E266</f>
        <v>0</v>
      </c>
      <c r="BQ69" s="61" t="str">
        <f t="shared" si="280"/>
        <v>NA</v>
      </c>
      <c r="BR69" s="289">
        <f>COUNTIF(Kamper!AX284:AZ284,"&gt;0")</f>
        <v>0</v>
      </c>
      <c r="BS69" s="199">
        <f>Kamper!BA284</f>
        <v>0</v>
      </c>
      <c r="BT69" s="62" t="str">
        <f t="shared" si="281"/>
        <v>NA</v>
      </c>
      <c r="BU69" s="271">
        <f t="shared" si="282"/>
        <v>1</v>
      </c>
      <c r="BV69" s="95">
        <f t="shared" si="283"/>
        <v>9</v>
      </c>
      <c r="BW69" s="95">
        <f t="shared" si="284"/>
        <v>1464</v>
      </c>
      <c r="BX69" s="242"/>
      <c r="BY69" s="97">
        <f t="shared" si="285"/>
        <v>162.66666666666666</v>
      </c>
      <c r="BZ69" s="308">
        <f>COUNTIF(Kamper!AL302:AN302,"&gt;0")</f>
        <v>0</v>
      </c>
      <c r="CA69" s="199">
        <f>Kamper!AO302</f>
        <v>0</v>
      </c>
      <c r="CB69" s="61" t="str">
        <f t="shared" si="286"/>
        <v>NA</v>
      </c>
      <c r="CC69" s="289">
        <f>COUNTIF(Kamper!Z320:AB320,"&gt;0")</f>
        <v>0</v>
      </c>
      <c r="CD69" s="199">
        <f>Kamper!AC320</f>
        <v>0</v>
      </c>
      <c r="CE69" s="62" t="str">
        <f t="shared" si="287"/>
        <v>NA</v>
      </c>
      <c r="CF69" s="271">
        <f t="shared" si="288"/>
        <v>0</v>
      </c>
      <c r="CG69" s="234">
        <f t="shared" si="289"/>
        <v>9</v>
      </c>
      <c r="CH69" s="96">
        <f t="shared" si="290"/>
        <v>1464</v>
      </c>
      <c r="CI69" s="279"/>
      <c r="CJ69" s="97">
        <f t="shared" si="291"/>
        <v>162.66666666666666</v>
      </c>
    </row>
    <row r="70" spans="1:88" ht="16" thickBot="1"/>
    <row r="71" spans="1:88" s="25" customFormat="1" ht="126" thickBot="1">
      <c r="B71" s="222" t="s">
        <v>264</v>
      </c>
      <c r="C71" s="222" t="s">
        <v>265</v>
      </c>
      <c r="D71" s="222" t="s">
        <v>266</v>
      </c>
      <c r="E71" s="222" t="s">
        <v>267</v>
      </c>
      <c r="F71" s="92" t="s">
        <v>61</v>
      </c>
      <c r="G71" s="94" t="s">
        <v>62</v>
      </c>
      <c r="H71" s="81" t="s">
        <v>63</v>
      </c>
      <c r="I71" s="82" t="s">
        <v>285</v>
      </c>
      <c r="J71" s="82" t="s">
        <v>192</v>
      </c>
      <c r="K71" s="83" t="s">
        <v>195</v>
      </c>
      <c r="L71" s="83" t="s">
        <v>194</v>
      </c>
      <c r="M71" s="83" t="s">
        <v>196</v>
      </c>
      <c r="N71" s="83" t="s">
        <v>193</v>
      </c>
      <c r="O71" s="83" t="s">
        <v>197</v>
      </c>
      <c r="P71" s="83" t="s">
        <v>198</v>
      </c>
      <c r="Q71" s="83" t="s">
        <v>199</v>
      </c>
      <c r="R71" s="83" t="s">
        <v>200</v>
      </c>
      <c r="S71" s="83" t="s">
        <v>201</v>
      </c>
      <c r="T71" s="83" t="s">
        <v>202</v>
      </c>
      <c r="U71" s="83" t="s">
        <v>203</v>
      </c>
      <c r="V71" s="269" t="s">
        <v>278</v>
      </c>
      <c r="W71" s="65" t="s">
        <v>188</v>
      </c>
      <c r="X71" s="233" t="s">
        <v>270</v>
      </c>
      <c r="Y71" s="233" t="s">
        <v>271</v>
      </c>
      <c r="Z71" s="65" t="s">
        <v>204</v>
      </c>
      <c r="AA71" s="103" t="s">
        <v>205</v>
      </c>
      <c r="AB71" s="83" t="s">
        <v>206</v>
      </c>
      <c r="AC71" s="84" t="s">
        <v>207</v>
      </c>
      <c r="AD71" s="84" t="s">
        <v>208</v>
      </c>
      <c r="AE71" s="83" t="s">
        <v>209</v>
      </c>
      <c r="AF71" s="84" t="s">
        <v>210</v>
      </c>
      <c r="AG71" s="84" t="s">
        <v>211</v>
      </c>
      <c r="AH71" s="83" t="s">
        <v>212</v>
      </c>
      <c r="AI71" s="84" t="s">
        <v>213</v>
      </c>
      <c r="AJ71" s="84" t="s">
        <v>214</v>
      </c>
      <c r="AK71" s="83" t="s">
        <v>215</v>
      </c>
      <c r="AL71" s="84" t="s">
        <v>216</v>
      </c>
      <c r="AM71" s="269" t="s">
        <v>279</v>
      </c>
      <c r="AN71" s="65" t="s">
        <v>189</v>
      </c>
      <c r="AO71" s="105" t="s">
        <v>217</v>
      </c>
      <c r="AP71" s="233" t="s">
        <v>273</v>
      </c>
      <c r="AQ71" s="65" t="s">
        <v>218</v>
      </c>
      <c r="AR71" s="103" t="s">
        <v>219</v>
      </c>
      <c r="AS71" s="83" t="s">
        <v>220</v>
      </c>
      <c r="AT71" s="84" t="s">
        <v>221</v>
      </c>
      <c r="AU71" s="84" t="s">
        <v>222</v>
      </c>
      <c r="AV71" s="83" t="s">
        <v>223</v>
      </c>
      <c r="AW71" s="84" t="s">
        <v>224</v>
      </c>
      <c r="AX71" s="84" t="s">
        <v>225</v>
      </c>
      <c r="AY71" s="83" t="s">
        <v>226</v>
      </c>
      <c r="AZ71" s="84" t="s">
        <v>227</v>
      </c>
      <c r="BA71" s="84" t="s">
        <v>228</v>
      </c>
      <c r="BB71" s="83" t="s">
        <v>229</v>
      </c>
      <c r="BC71" s="84" t="s">
        <v>230</v>
      </c>
      <c r="BD71" s="269" t="s">
        <v>280</v>
      </c>
      <c r="BE71" s="65" t="s">
        <v>190</v>
      </c>
      <c r="BF71" s="65" t="s">
        <v>231</v>
      </c>
      <c r="BG71" s="233" t="s">
        <v>274</v>
      </c>
      <c r="BH71" s="65" t="s">
        <v>232</v>
      </c>
      <c r="BI71" s="103" t="s">
        <v>233</v>
      </c>
      <c r="BJ71" s="83" t="s">
        <v>234</v>
      </c>
      <c r="BK71" s="84" t="s">
        <v>235</v>
      </c>
      <c r="BL71" s="84" t="s">
        <v>236</v>
      </c>
      <c r="BM71" s="83" t="s">
        <v>237</v>
      </c>
      <c r="BN71" s="84" t="s">
        <v>238</v>
      </c>
      <c r="BO71" s="84" t="s">
        <v>239</v>
      </c>
      <c r="BP71" s="83" t="s">
        <v>240</v>
      </c>
      <c r="BQ71" s="84" t="s">
        <v>241</v>
      </c>
      <c r="BR71" s="84" t="s">
        <v>242</v>
      </c>
      <c r="BS71" s="83" t="s">
        <v>243</v>
      </c>
      <c r="BT71" s="84" t="s">
        <v>244</v>
      </c>
      <c r="BU71" s="269" t="s">
        <v>281</v>
      </c>
      <c r="BV71" s="65" t="s">
        <v>191</v>
      </c>
      <c r="BW71" s="65" t="s">
        <v>245</v>
      </c>
      <c r="BX71" s="233" t="s">
        <v>274</v>
      </c>
      <c r="BY71" s="65" t="s">
        <v>246</v>
      </c>
      <c r="BZ71" s="84" t="s">
        <v>247</v>
      </c>
      <c r="CA71" s="83" t="s">
        <v>248</v>
      </c>
      <c r="CB71" s="84" t="s">
        <v>249</v>
      </c>
      <c r="CC71" s="84" t="s">
        <v>250</v>
      </c>
      <c r="CD71" s="83" t="s">
        <v>251</v>
      </c>
      <c r="CE71" s="84" t="s">
        <v>252</v>
      </c>
      <c r="CF71" s="269" t="s">
        <v>284</v>
      </c>
      <c r="CG71" s="313" t="s">
        <v>253</v>
      </c>
      <c r="CH71" s="314" t="s">
        <v>254</v>
      </c>
      <c r="CI71" s="315" t="s">
        <v>276</v>
      </c>
      <c r="CJ71" s="316" t="s">
        <v>255</v>
      </c>
    </row>
    <row r="72" spans="1:88" s="2" customFormat="1" ht="25" thickBot="1">
      <c r="A72" s="181" t="s">
        <v>32</v>
      </c>
      <c r="B72" s="219">
        <f>COUNTIF(J72,"&gt;0")+COUNTIF(M72,"&gt;0")+COUNTIF(P72,"&gt;0")+COUNTIF(S72,"&gt;0")+COUNTIF(AA72,"&gt;0")++COUNTIF(AD72,"&gt;0")++COUNTIF(AG72,"&gt;0")+COUNTIF(AJ72,"&gt;0")+COUNTIF(AR72,"&gt;0")+COUNTIF(AU72,"&gt;0")+COUNTIF(AX72,"&gt;0")+COUNTIF(BA72,"&gt;0")+COUNTIF(BI72,"&gt;0")+COUNTIF(BL72,"&gt;0")+COUNTIF(BO72,"&gt;0")+COUNTIF(BR72,"&gt;0")+COUNTIF(BZ72,"&gt;0")+COUNTIF(CC72,"&gt;0")</f>
        <v>17</v>
      </c>
      <c r="C72" s="221">
        <f>COUNTIF(Kamper!BG19,"S")+COUNTIF(Kamper!BG37,"S")+COUNTIF(Kamper!BA55,"S")+COUNTIF(Kamper!AU73,"S")+COUNTIF(Kamper!AI91,"S")+COUNTIF(Kamper!W109,"S")+COUNTIF(Kamper!K127,"S")+COUNTIF(Kamper!BG145,"S")+COUNTIF(Kamper!AU163,"S")+COUNTIF(Kamper!BA181,"S")+COUNTIF(Kamper!BA199,"S")+COUNTIF(Kamper!BG217,"S")+COUNTIF(Kamper!AO235,"S")+COUNTIF(Kamper!AC253,"S")+COUNTIF(Kamper!Q271,"S")+COUNTIF(Kamper!E289,"S")+COUNTIF(Kamper!BA307,"S")+COUNTIF(Kamper!AO325,"S")</f>
        <v>8</v>
      </c>
      <c r="D72" s="221">
        <f>COUNTIF(Kamper!BG19,"U")+COUNTIF(Kamper!BG37,"U")+COUNTIF(Kamper!BA55,"U")+COUNTIF(Kamper!AU73,"U")+COUNTIF(Kamper!AI91,"U")+COUNTIF(Kamper!W109,"U")+COUNTIF(Kamper!K127,"U")+COUNTIF(Kamper!BG145,"U")+COUNTIF(Kamper!AU163,"U")+COUNTIF(Kamper!BA181,"U")+COUNTIF(Kamper!BA199,"U")+COUNTIF(Kamper!BG217,"U")+COUNTIF(Kamper!AO235,"U")+COUNTIF(Kamper!AC253,"U")+COUNTIF(Kamper!Q271,"U")+COUNTIF(Kamper!E289,"U")+COUNTIF(Kamper!BA307,"U")+COUNTIF(Kamper!AO325,"U")</f>
        <v>2</v>
      </c>
      <c r="E72" s="221">
        <f>COUNTIF(Kamper!BG19,"T")+COUNTIF(Kamper!BG37,"T")+COUNTIF(Kamper!BA55,"T")+COUNTIF(Kamper!AU73,"T")+COUNTIF(Kamper!AI91,"T")+COUNTIF(Kamper!W109,"T")+COUNTIF(Kamper!K127,"T")+COUNTIF(Kamper!BG145,"T")+COUNTIF(Kamper!AU163,"T")+COUNTIF(Kamper!BA181,"T")+COUNTIF(Kamper!BA199,"T")+COUNTIF(Kamper!BG217,"T")+COUNTIF(Kamper!AO235,"T")+COUNTIF(Kamper!AC253,"T")+COUNTIF(Kamper!Q271,"T")+COUNTIF(Kamper!E289,"T")+COUNTIF(Kamper!BA307,"T")+COUNTIF(Kamper!AO325,"T")</f>
        <v>7</v>
      </c>
      <c r="F72" s="206">
        <f>CG72</f>
        <v>153</v>
      </c>
      <c r="G72" s="173">
        <f>CH72</f>
        <v>23256</v>
      </c>
      <c r="H72" s="209">
        <f>IFERROR(G72/F72,"NA")</f>
        <v>152</v>
      </c>
      <c r="I72" s="332">
        <f>MAX(K72,N72,Q72,T72,AB72,AE72,AH72,AK72,AS72,AV72,AY72,BB72,BK72,BN72,BQ72,BT72,CA72,CD72)</f>
        <v>1474</v>
      </c>
      <c r="J72" s="321">
        <f>COUNTIF(Kamper!BD8:BF14,"&gt;0")</f>
        <v>9</v>
      </c>
      <c r="K72" s="184">
        <f>Kamper!BG16-Kamper!BG15</f>
        <v>1290</v>
      </c>
      <c r="L72" s="205">
        <f>IFERROR(K72/J72,"NA")</f>
        <v>143.33333333333334</v>
      </c>
      <c r="M72" s="184">
        <f>COUNTIF(Kamper!BD26:BF32,"&gt;0")</f>
        <v>9</v>
      </c>
      <c r="N72" s="184">
        <f>Kamper!BG34-Kamper!BG33</f>
        <v>1232</v>
      </c>
      <c r="O72" s="205">
        <f>IFERROR(N72/M72,"NA")</f>
        <v>136.88888888888889</v>
      </c>
      <c r="P72" s="184">
        <f>COUNTIF(Kamper!AX44:AZ50,"&gt;0")</f>
        <v>9</v>
      </c>
      <c r="Q72" s="184">
        <f>Kamper!BA52-Kamper!BA51</f>
        <v>1362</v>
      </c>
      <c r="R72" s="205">
        <f>IFERROR(Q72/P72,"NA")</f>
        <v>151.33333333333334</v>
      </c>
      <c r="S72" s="184">
        <f>COUNTIF(Kamper!AR62:AT68,"&gt;0")</f>
        <v>9</v>
      </c>
      <c r="T72" s="184">
        <f>Kamper!AU70-Kamper!AU69</f>
        <v>1352</v>
      </c>
      <c r="U72" s="211">
        <f>IFERROR(T72/S72,"NA")</f>
        <v>150.22222222222223</v>
      </c>
      <c r="V72" s="258">
        <f>COUNTIF(J72,"&gt;0")+COUNTIF(M72,"&gt;0")+COUNTIF(P72,"&gt;0")+COUNTIF(S72,"&gt;0")</f>
        <v>4</v>
      </c>
      <c r="W72" s="87">
        <f>J72+M72+P72+S72</f>
        <v>36</v>
      </c>
      <c r="X72" s="87">
        <f t="shared" ref="X72:X79" si="293">K72+N72+Q72+T72</f>
        <v>5236</v>
      </c>
      <c r="Y72" s="170">
        <f>X72+(V72*3*HCP!B16)</f>
        <v>5884</v>
      </c>
      <c r="Z72" s="90">
        <f>IFERROR(X72/W72,"NA")</f>
        <v>145.44444444444446</v>
      </c>
      <c r="AA72" s="185">
        <f>COUNTIF(Kamper!AF80:AH86,"&gt;0")</f>
        <v>9</v>
      </c>
      <c r="AB72" s="184">
        <f>Kamper!AI88-Kamper!AI87</f>
        <v>1474</v>
      </c>
      <c r="AC72" s="285">
        <f>IFERROR(AB72/AA72,"NA")</f>
        <v>163.77777777777777</v>
      </c>
      <c r="AD72" s="186">
        <f>COUNTIF(Kamper!T98:V104,"&gt;0")</f>
        <v>9</v>
      </c>
      <c r="AE72" s="184">
        <f>Kamper!W106-Kamper!W105</f>
        <v>1322</v>
      </c>
      <c r="AF72" s="285">
        <f>IFERROR(AE72/AD72,"NA")</f>
        <v>146.88888888888889</v>
      </c>
      <c r="AG72" s="186">
        <f>COUNTIF(Kamper!H116:J122,"&gt;0")</f>
        <v>9</v>
      </c>
      <c r="AH72" s="184">
        <f>Kamper!K124-Kamper!K123</f>
        <v>1417</v>
      </c>
      <c r="AI72" s="285">
        <f>IFERROR(AH72/AG72,"NA")</f>
        <v>157.44444444444446</v>
      </c>
      <c r="AJ72" s="186">
        <f>COUNTIF(Kamper!BD134:BF140,"&gt;0")</f>
        <v>9</v>
      </c>
      <c r="AK72" s="184">
        <f>Kamper!BG142-Kamper!BG141</f>
        <v>1418</v>
      </c>
      <c r="AL72" s="285">
        <f>IFERROR(AK72/AJ72,"NA")</f>
        <v>157.55555555555554</v>
      </c>
      <c r="AM72" s="258">
        <f>COUNTIF(AA72,"&gt;0")+COUNTIF(AD72,"&gt;0")+COUNTIF(AG72,"&gt;0")+COUNTIF(AJ72,"&gt;0")</f>
        <v>4</v>
      </c>
      <c r="AN72" s="87">
        <f>W72+AA72+AD72+AG72+AJ72</f>
        <v>72</v>
      </c>
      <c r="AO72" s="87">
        <f>X72+AB72+AE72+AH72+AK72</f>
        <v>10867</v>
      </c>
      <c r="AP72" s="272">
        <f>Y72+AB72+AE72+AH72+AK72+(AM72*3*HCP!F16)</f>
        <v>12667</v>
      </c>
      <c r="AQ72" s="90">
        <f>IFERROR(AO72/AN72,"NA")</f>
        <v>150.93055555555554</v>
      </c>
      <c r="AR72" s="185">
        <f>COUNTIF(Kamper!AR152:AT158,"&gt;0")</f>
        <v>9</v>
      </c>
      <c r="AS72" s="184">
        <f>Kamper!AU160-Kamper!AU159</f>
        <v>1461</v>
      </c>
      <c r="AT72" s="285">
        <f>IFERROR(AS72/AR72,"NA")</f>
        <v>162.33333333333334</v>
      </c>
      <c r="AU72" s="186">
        <f>COUNTIF(Kamper!AX170:AZ176,"&gt;0")</f>
        <v>9</v>
      </c>
      <c r="AV72" s="184">
        <f>Kamper!BA178-Kamper!BA177</f>
        <v>1361</v>
      </c>
      <c r="AW72" s="285">
        <f>IFERROR(AV72/AU72,"NA")</f>
        <v>151.22222222222223</v>
      </c>
      <c r="AX72" s="186">
        <f>COUNTIF(Kamper!AX188:AZ194,"&gt;0")</f>
        <v>9</v>
      </c>
      <c r="AY72" s="184">
        <f>Kamper!BA196-Kamper!BA195</f>
        <v>1364</v>
      </c>
      <c r="AZ72" s="285">
        <f>IFERROR(AY72/AX72,"NA")</f>
        <v>151.55555555555554</v>
      </c>
      <c r="BA72" s="186">
        <f>COUNTIF(Kamper!BD206:BF212,"&gt;0")</f>
        <v>9</v>
      </c>
      <c r="BB72" s="184">
        <f>Kamper!BG214-Kamper!BG213</f>
        <v>1311</v>
      </c>
      <c r="BC72" s="285">
        <f>IFERROR(BB72/BA72,"NA")</f>
        <v>145.66666666666666</v>
      </c>
      <c r="BD72" s="258">
        <f>COUNTIF(AR72,"&gt;0")+COUNTIF(AU72,"&gt;0")+COUNTIF(AX72,"&gt;0")+COUNTIF(BA72,"&gt;0")</f>
        <v>4</v>
      </c>
      <c r="BE72" s="87">
        <f>AN72+AR72+AU72+AX72+BA72</f>
        <v>108</v>
      </c>
      <c r="BF72" s="87">
        <f>AO72+AS72+AV72+AY72+BB72</f>
        <v>16364</v>
      </c>
      <c r="BG72" s="238">
        <f>AP72+AS72+AV72+AY72+BB72+(BD72*3*HCP!K16)</f>
        <v>18956</v>
      </c>
      <c r="BH72" s="90">
        <f>IFERROR(BF72/BE72,"NA")</f>
        <v>151.5185185185185</v>
      </c>
      <c r="BI72" s="185">
        <f>COUNTIF(Kamper!AL224:AN230,"&gt;0")</f>
        <v>9</v>
      </c>
      <c r="BJ72" s="184">
        <f>Kamper!AO232-Kamper!AO231</f>
        <v>1313</v>
      </c>
      <c r="BK72" s="285">
        <f>IFERROR(BJ72/BI72,"NA")</f>
        <v>145.88888888888889</v>
      </c>
      <c r="BL72" s="186">
        <f>COUNTIF(Kamper!Z242:AB248,"&gt;0")</f>
        <v>0</v>
      </c>
      <c r="BM72" s="184">
        <f>Kamper!AC250-Kamper!AC249</f>
        <v>0</v>
      </c>
      <c r="BN72" s="285" t="str">
        <f>IFERROR(BM72/BL72,"NA")</f>
        <v>NA</v>
      </c>
      <c r="BO72" s="186">
        <f>COUNTIF(Kamper!N260:P266,"&gt;0")</f>
        <v>9</v>
      </c>
      <c r="BP72" s="184">
        <f>Kamper!Q268-Kamper!Q267</f>
        <v>1392</v>
      </c>
      <c r="BQ72" s="285">
        <f>IFERROR(BP72/BO72,"NA")</f>
        <v>154.66666666666666</v>
      </c>
      <c r="BR72" s="186">
        <f>COUNTIF(Kamper!B278:D284,"&gt;0")</f>
        <v>9</v>
      </c>
      <c r="BS72" s="184">
        <f>Kamper!E286-Kamper!E285</f>
        <v>1438</v>
      </c>
      <c r="BT72" s="285">
        <f>IFERROR(BS72/BR72,"NA")</f>
        <v>159.77777777777777</v>
      </c>
      <c r="BU72" s="258">
        <f>COUNTIF(BI72,"&gt;0")+COUNTIF(BL72,"&gt;0")+COUNTIF(BO72,"&gt;0")+COUNTIF(BR72,"&gt;0")</f>
        <v>3</v>
      </c>
      <c r="BV72" s="87">
        <f>BE72+BI72+BL72+BO72+BR72</f>
        <v>135</v>
      </c>
      <c r="BW72" s="87">
        <f>BF72+BJ72+BM72+BP72+BS72</f>
        <v>20507</v>
      </c>
      <c r="BX72" s="238">
        <f>BG72+BJ72+BM72+BP72+BS72+(BU72*3*HCP!P16)</f>
        <v>23666</v>
      </c>
      <c r="BY72" s="90">
        <f>IFERROR(BW72/BV72,"NA")</f>
        <v>151.90370370370371</v>
      </c>
      <c r="BZ72" s="186">
        <f>COUNTIF(Kamper!AX296:AZ302,"&gt;0")</f>
        <v>9</v>
      </c>
      <c r="CA72" s="184">
        <f>Kamper!BA304-Kamper!BA303</f>
        <v>1346</v>
      </c>
      <c r="CB72" s="285">
        <f>IFERROR(CA72/BZ72,"NA")</f>
        <v>149.55555555555554</v>
      </c>
      <c r="CC72" s="186">
        <f>COUNTIF(Kamper!AL314:AN320,"&gt;0")</f>
        <v>9</v>
      </c>
      <c r="CD72" s="184">
        <f>Kamper!AO322-Kamper!AO321</f>
        <v>1403</v>
      </c>
      <c r="CE72" s="285">
        <f>IFERROR(CD72/CC72,"NA")</f>
        <v>155.88888888888889</v>
      </c>
      <c r="CF72" s="317">
        <f>COUNTIF(BZ72,"&gt;0")+COUNTIF(CC72,"&gt;0")</f>
        <v>2</v>
      </c>
      <c r="CG72" s="243">
        <f>BV72+BZ72+CC72</f>
        <v>153</v>
      </c>
      <c r="CH72" s="238">
        <f>BW72+CA72+CD72</f>
        <v>23256</v>
      </c>
      <c r="CI72" s="238">
        <f>BX72+CA72+CD72+(CF72*3*HCP!U16)</f>
        <v>26739</v>
      </c>
      <c r="CJ72" s="277">
        <f>IFERROR(CH72/CG72,"NA")</f>
        <v>152</v>
      </c>
    </row>
    <row r="73" spans="1:88" ht="17" thickBot="1">
      <c r="A73" s="182" t="s">
        <v>55</v>
      </c>
      <c r="B73" s="182"/>
      <c r="C73" s="216"/>
      <c r="D73" s="216"/>
      <c r="E73" s="216"/>
      <c r="F73" s="204">
        <f>CG73</f>
        <v>45</v>
      </c>
      <c r="G73" s="192">
        <f t="shared" ref="G73:G79" si="294">CH73</f>
        <v>7432</v>
      </c>
      <c r="H73" s="193">
        <f t="shared" ref="H73:H79" si="295">IFERROR(G73/F73,"NA")</f>
        <v>165.15555555555557</v>
      </c>
      <c r="I73" s="332">
        <f t="shared" ref="I73:I79" si="296">MAX(K73,N73,Q73,T73,AB73,AE73,AH73,AK73,AS73,AV73,AY73,BB73,BK73,BN73,BQ73,BT73,CA73,CD73)</f>
        <v>530</v>
      </c>
      <c r="J73" s="180">
        <f>COUNTIF(Kamper!BD8:BF8,"&gt;0")</f>
        <v>0</v>
      </c>
      <c r="K73" s="86">
        <f>Kamper!BG8</f>
        <v>0</v>
      </c>
      <c r="L73" s="309" t="str">
        <f t="shared" ref="L73:L79" si="297">IFERROR(K73/J73,"NA")</f>
        <v>NA</v>
      </c>
      <c r="M73" s="86">
        <f>COUNTIF(Kamper!BD26:BF26,"&gt;0")</f>
        <v>3</v>
      </c>
      <c r="N73" s="86">
        <f>Kamper!BG26</f>
        <v>436</v>
      </c>
      <c r="O73" s="309">
        <f t="shared" ref="O73:O79" si="298">IFERROR(N73/M73,"NA")</f>
        <v>145.33333333333334</v>
      </c>
      <c r="P73" s="86">
        <f>COUNTIF(Kamper!AX44:AZ44,"&gt;0")</f>
        <v>3</v>
      </c>
      <c r="Q73" s="86">
        <f>Kamper!BA44</f>
        <v>511</v>
      </c>
      <c r="R73" s="309">
        <f t="shared" ref="R73:R79" si="299">IFERROR(Q73/P73,"NA")</f>
        <v>170.33333333333334</v>
      </c>
      <c r="S73" s="86">
        <f>COUNTIF(Kamper!AR62:AT62,"&gt;0")</f>
        <v>3</v>
      </c>
      <c r="T73" s="86">
        <f>Kamper!AU62</f>
        <v>450</v>
      </c>
      <c r="U73" s="310">
        <f t="shared" ref="U73:U79" si="300">IFERROR(T73/S73,"NA")</f>
        <v>150</v>
      </c>
      <c r="V73" s="311">
        <f t="shared" ref="V73:V79" si="301">COUNTIF(J73,"&gt;0")+COUNTIF(M73,"&gt;0")+COUNTIF(P73,"&gt;0")+COUNTIF(S73,"&gt;0")</f>
        <v>3</v>
      </c>
      <c r="W73" s="194">
        <f t="shared" ref="W73:W79" si="302">J73+M73+P73+S73</f>
        <v>9</v>
      </c>
      <c r="X73" s="195">
        <f t="shared" si="293"/>
        <v>1397</v>
      </c>
      <c r="Y73" s="241"/>
      <c r="Z73" s="150">
        <f t="shared" ref="Z73:Z79" si="303">IFERROR(X73/W73,"NA")</f>
        <v>155.22222222222223</v>
      </c>
      <c r="AA73" s="152">
        <f>COUNTIF(Kamper!AF80:AH80,"&gt;0")</f>
        <v>3</v>
      </c>
      <c r="AB73" s="54">
        <f>Kamper!AI80</f>
        <v>522</v>
      </c>
      <c r="AC73" s="55">
        <f t="shared" ref="AC73:AC79" si="304">IFERROR(AB73/AA73,"NA")</f>
        <v>174</v>
      </c>
      <c r="AD73" s="55">
        <f>COUNTIF(Kamper!T98:V98,"&gt;0")</f>
        <v>3</v>
      </c>
      <c r="AE73" s="54">
        <f>Kamper!W98</f>
        <v>521</v>
      </c>
      <c r="AF73" s="55">
        <f t="shared" ref="AF73:AF79" si="305">IFERROR(AE73/AD73,"NA")</f>
        <v>173.66666666666666</v>
      </c>
      <c r="AG73" s="55">
        <f>COUNTIF(Kamper!H116:J116,"&gt;0")</f>
        <v>3</v>
      </c>
      <c r="AH73" s="54">
        <f>Kamper!K116</f>
        <v>530</v>
      </c>
      <c r="AI73" s="55">
        <f t="shared" ref="AI73:AI79" si="306">IFERROR(AH73/AG73,"NA")</f>
        <v>176.66666666666666</v>
      </c>
      <c r="AJ73" s="55">
        <f>COUNTIF(Kamper!BD134:BF134,"&gt;0")</f>
        <v>3</v>
      </c>
      <c r="AK73" s="54">
        <f>Kamper!BG134</f>
        <v>528</v>
      </c>
      <c r="AL73" s="56">
        <f t="shared" ref="AL73:AL79" si="307">IFERROR(AK73/AJ73,"NA")</f>
        <v>176</v>
      </c>
      <c r="AM73" s="271">
        <f t="shared" ref="AM73:AM79" si="308">COUNTIF(AA73,"&gt;0")+COUNTIF(AD73,"&gt;0")+COUNTIF(AG73,"&gt;0")+COUNTIF(AJ73,"&gt;0")</f>
        <v>4</v>
      </c>
      <c r="AN73" s="95">
        <f t="shared" ref="AN73:AN79" si="309">W73+AA73+AD73+AG73+AJ73</f>
        <v>21</v>
      </c>
      <c r="AO73" s="234">
        <f t="shared" ref="AO73:AO79" si="310">X73+AB73+AE73+AH73+AK73</f>
        <v>3498</v>
      </c>
      <c r="AP73" s="281"/>
      <c r="AQ73" s="97">
        <f t="shared" ref="AQ73:AQ79" si="311">IFERROR(AO73/AN73,"NA")</f>
        <v>166.57142857142858</v>
      </c>
      <c r="AR73" s="152">
        <f>COUNTIF(Kamper!AR152:AT152,"&gt;0")</f>
        <v>3</v>
      </c>
      <c r="AS73" s="54">
        <f>Kamper!AU152</f>
        <v>476</v>
      </c>
      <c r="AT73" s="55">
        <f t="shared" ref="AT73:AT79" si="312">IFERROR(AS73/AR73,"NA")</f>
        <v>158.66666666666666</v>
      </c>
      <c r="AU73" s="55">
        <f>COUNTIF(Kamper!AX170:AZ170,"&gt;0")</f>
        <v>0</v>
      </c>
      <c r="AV73" s="54">
        <f>Kamper!BA170</f>
        <v>0</v>
      </c>
      <c r="AW73" s="55" t="str">
        <f t="shared" ref="AW73:AW79" si="313">IFERROR(AV73/AU73,"NA")</f>
        <v>NA</v>
      </c>
      <c r="AX73" s="55">
        <f>COUNTIF(Kamper!AX188:AZ188,"&gt;0")</f>
        <v>3</v>
      </c>
      <c r="AY73" s="54">
        <f>Kamper!BA188</f>
        <v>483</v>
      </c>
      <c r="AZ73" s="55">
        <f t="shared" ref="AZ73:AZ79" si="314">IFERROR(AY73/AX73,"NA")</f>
        <v>161</v>
      </c>
      <c r="BA73" s="55">
        <f>COUNTIF(Kamper!BD206:BF206,"&gt;0")</f>
        <v>3</v>
      </c>
      <c r="BB73" s="54">
        <f>Kamper!BG206</f>
        <v>503</v>
      </c>
      <c r="BC73" s="56">
        <f t="shared" ref="BC73:BC79" si="315">IFERROR(BB73/BA73,"NA")</f>
        <v>167.66666666666666</v>
      </c>
      <c r="BD73" s="271">
        <f t="shared" ref="BD73:BD79" si="316">COUNTIF(AR73,"&gt;0")+COUNTIF(AU73,"&gt;0")+COUNTIF(AX73,"&gt;0")+COUNTIF(BA73,"&gt;0")</f>
        <v>3</v>
      </c>
      <c r="BE73" s="95">
        <f t="shared" ref="BE73:BE79" si="317">AN73+AR73+AU73+AX73+BA73</f>
        <v>30</v>
      </c>
      <c r="BF73" s="95">
        <f t="shared" ref="BF73:BF79" si="318">AO73+AS73+AV73+AY73+BB73</f>
        <v>4960</v>
      </c>
      <c r="BG73" s="240"/>
      <c r="BH73" s="97">
        <f t="shared" ref="BH73:BH79" si="319">IFERROR(BF73/BE73,"NA")</f>
        <v>165.33333333333334</v>
      </c>
      <c r="BI73" s="152">
        <f>COUNTIF(Kamper!AL224:AN224,"&gt;0")</f>
        <v>3</v>
      </c>
      <c r="BJ73" s="54">
        <f>Kamper!AO224</f>
        <v>551</v>
      </c>
      <c r="BK73" s="55">
        <f t="shared" ref="BK73:BK79" si="320">IFERROR(BJ73/BI73,"NA")</f>
        <v>183.66666666666666</v>
      </c>
      <c r="BL73" s="55">
        <f>COUNTIF(Kamper!Z242:AB242,"&gt;0")</f>
        <v>0</v>
      </c>
      <c r="BM73" s="54">
        <f>Kamper!AC242</f>
        <v>0</v>
      </c>
      <c r="BN73" s="55" t="str">
        <f t="shared" ref="BN73:BN79" si="321">IFERROR(BM73/BL73,"NA")</f>
        <v>NA</v>
      </c>
      <c r="BO73" s="55">
        <f>COUNTIF(Kamper!N260:P260,"&gt;0")</f>
        <v>3</v>
      </c>
      <c r="BP73" s="54">
        <f>Kamper!Q260</f>
        <v>462</v>
      </c>
      <c r="BQ73" s="55">
        <f t="shared" ref="BQ73:BQ79" si="322">IFERROR(BP73/BO73,"NA")</f>
        <v>154</v>
      </c>
      <c r="BR73" s="55">
        <f>COUNTIF(Kamper!B278:D278,"&gt;0")</f>
        <v>3</v>
      </c>
      <c r="BS73" s="304">
        <f>Kamper!E278</f>
        <v>503</v>
      </c>
      <c r="BT73" s="293">
        <f t="shared" ref="BT73:BT79" si="323">IFERROR(BS73/BR73,"NA")</f>
        <v>167.66666666666666</v>
      </c>
      <c r="BU73" s="271">
        <f t="shared" ref="BU73:BU79" si="324">COUNTIF(BI73,"&gt;0")+COUNTIF(BL73,"&gt;0")+COUNTIF(BO73,"&gt;0")+COUNTIF(BR73,"&gt;0")</f>
        <v>3</v>
      </c>
      <c r="BV73" s="95">
        <f t="shared" ref="BV73:BV79" si="325">BE73+BI73+BL73+BO73+BR73</f>
        <v>39</v>
      </c>
      <c r="BW73" s="95">
        <f t="shared" ref="BW73:BW79" si="326">BF73+BJ73+BM73+BP73+BS73</f>
        <v>6476</v>
      </c>
      <c r="BX73" s="240"/>
      <c r="BY73" s="97">
        <f t="shared" ref="BY73:BY79" si="327">IFERROR(BW73/BV73,"NA")</f>
        <v>166.05128205128204</v>
      </c>
      <c r="BZ73" s="85">
        <f>COUNTIF(Kamper!AX296:AZ296,"&gt;0")</f>
        <v>3</v>
      </c>
      <c r="CA73" s="86">
        <f>Kamper!BA296</f>
        <v>459</v>
      </c>
      <c r="CB73" s="55">
        <f t="shared" ref="CB73:CB79" si="328">IFERROR(CA73/BZ73,"NA")</f>
        <v>153</v>
      </c>
      <c r="CC73" s="85">
        <f>COUNTIF(Kamper!AL314:AN314,"&gt;0")</f>
        <v>3</v>
      </c>
      <c r="CD73" s="86">
        <f>Kamper!AO314</f>
        <v>497</v>
      </c>
      <c r="CE73" s="55">
        <f t="shared" ref="CE73:CE79" si="329">IFERROR(CD73/CC73,"NA")</f>
        <v>165.66666666666666</v>
      </c>
      <c r="CF73" s="271">
        <f t="shared" ref="CF73:CF79" si="330">COUNTIF(BZ73,"&gt;0")+COUNTIF(CC73,"&gt;0")</f>
        <v>2</v>
      </c>
      <c r="CG73" s="234">
        <f t="shared" ref="CG73:CG79" si="331">BV73+BZ73+CC73</f>
        <v>45</v>
      </c>
      <c r="CH73" s="96">
        <f t="shared" ref="CH73:CH79" si="332">BW73+CA73+CD73</f>
        <v>7432</v>
      </c>
      <c r="CI73" s="278"/>
      <c r="CJ73" s="97">
        <f t="shared" ref="CJ73:CJ79" si="333">IFERROR(CH73/CG73,"NA")</f>
        <v>165.15555555555557</v>
      </c>
    </row>
    <row r="74" spans="1:88" ht="17" thickBot="1">
      <c r="A74" s="183" t="s">
        <v>56</v>
      </c>
      <c r="B74" s="183"/>
      <c r="C74" s="30"/>
      <c r="D74" s="30"/>
      <c r="E74" s="30"/>
      <c r="F74" s="207">
        <f t="shared" ref="F74:F79" si="334">CG74</f>
        <v>0</v>
      </c>
      <c r="G74" s="75">
        <f t="shared" si="294"/>
        <v>0</v>
      </c>
      <c r="H74" s="131" t="str">
        <f t="shared" si="295"/>
        <v>NA</v>
      </c>
      <c r="I74" s="332">
        <f t="shared" si="296"/>
        <v>0</v>
      </c>
      <c r="J74" s="139">
        <f>COUNTIF(Kamper!BD9:BF9,"&gt;0")</f>
        <v>0</v>
      </c>
      <c r="K74" s="26">
        <f>Kamper!BG9</f>
        <v>0</v>
      </c>
      <c r="L74" s="125" t="str">
        <f t="shared" si="297"/>
        <v>NA</v>
      </c>
      <c r="M74" s="26">
        <f>COUNTIF(Kamper!BD27:BF27,"&gt;0")</f>
        <v>0</v>
      </c>
      <c r="N74" s="26">
        <f>Kamper!BG27</f>
        <v>0</v>
      </c>
      <c r="O74" s="125" t="str">
        <f t="shared" si="298"/>
        <v>NA</v>
      </c>
      <c r="P74" s="26">
        <f>COUNTIF(Kamper!AX45:AZ45,"&gt;0")</f>
        <v>0</v>
      </c>
      <c r="Q74" s="26">
        <f>Kamper!BA45</f>
        <v>0</v>
      </c>
      <c r="R74" s="125" t="str">
        <f t="shared" si="299"/>
        <v>NA</v>
      </c>
      <c r="S74" s="26">
        <f>COUNTIF(Kamper!AR63:AT63,"&gt;0")</f>
        <v>0</v>
      </c>
      <c r="T74" s="26">
        <f>Kamper!AU63</f>
        <v>0</v>
      </c>
      <c r="U74" s="126" t="str">
        <f t="shared" si="300"/>
        <v>NA</v>
      </c>
      <c r="V74" s="271">
        <f t="shared" si="301"/>
        <v>0</v>
      </c>
      <c r="W74" s="130">
        <f t="shared" si="302"/>
        <v>0</v>
      </c>
      <c r="X74" s="95">
        <f t="shared" si="293"/>
        <v>0</v>
      </c>
      <c r="Y74" s="241"/>
      <c r="Z74" s="97" t="str">
        <f t="shared" si="303"/>
        <v>NA</v>
      </c>
      <c r="AA74" s="287">
        <f>COUNTIF(Kamper!AF81:AH81,"&gt;0")</f>
        <v>0</v>
      </c>
      <c r="AB74" s="86">
        <f>Kamper!AI81</f>
        <v>0</v>
      </c>
      <c r="AC74" s="52" t="str">
        <f t="shared" si="304"/>
        <v>NA</v>
      </c>
      <c r="AD74" s="85">
        <f>COUNTIF(Kamper!T99:V99,"&gt;0")</f>
        <v>0</v>
      </c>
      <c r="AE74" s="86">
        <f>Kamper!W99</f>
        <v>0</v>
      </c>
      <c r="AF74" s="52" t="str">
        <f t="shared" si="305"/>
        <v>NA</v>
      </c>
      <c r="AG74" s="85">
        <f>COUNTIF(Kamper!H117:J117,"&gt;0")</f>
        <v>0</v>
      </c>
      <c r="AH74" s="86">
        <f>Kamper!K117</f>
        <v>0</v>
      </c>
      <c r="AI74" s="52" t="str">
        <f t="shared" si="306"/>
        <v>NA</v>
      </c>
      <c r="AJ74" s="85">
        <f>COUNTIF(Kamper!BD135:BF135,"&gt;0")</f>
        <v>0</v>
      </c>
      <c r="AK74" s="86">
        <f>Kamper!BG135</f>
        <v>0</v>
      </c>
      <c r="AL74" s="58" t="str">
        <f t="shared" si="307"/>
        <v>NA</v>
      </c>
      <c r="AM74" s="271">
        <f t="shared" si="308"/>
        <v>0</v>
      </c>
      <c r="AN74" s="95">
        <f t="shared" si="309"/>
        <v>0</v>
      </c>
      <c r="AO74" s="234">
        <f t="shared" si="310"/>
        <v>0</v>
      </c>
      <c r="AP74" s="282"/>
      <c r="AQ74" s="97" t="str">
        <f t="shared" si="311"/>
        <v>NA</v>
      </c>
      <c r="AR74" s="287">
        <f>COUNTIF(Kamper!AR153:AT153,"&gt;0")</f>
        <v>0</v>
      </c>
      <c r="AS74" s="86">
        <f>Kamper!AU153</f>
        <v>0</v>
      </c>
      <c r="AT74" s="52" t="str">
        <f t="shared" si="312"/>
        <v>NA</v>
      </c>
      <c r="AU74" s="85">
        <f>COUNTIF(Kamper!AX171:AZ171,"&gt;0")</f>
        <v>0</v>
      </c>
      <c r="AV74" s="86">
        <f>Kamper!BA171</f>
        <v>0</v>
      </c>
      <c r="AW74" s="52" t="str">
        <f t="shared" si="313"/>
        <v>NA</v>
      </c>
      <c r="AX74" s="85">
        <f>COUNTIF(Kamper!AX189:AZ189,"&gt;0")</f>
        <v>0</v>
      </c>
      <c r="AY74" s="86">
        <f>Kamper!BA189</f>
        <v>0</v>
      </c>
      <c r="AZ74" s="52" t="str">
        <f t="shared" si="314"/>
        <v>NA</v>
      </c>
      <c r="BA74" s="85">
        <f>COUNTIF(Kamper!BD207:BF207,"&gt;0")</f>
        <v>0</v>
      </c>
      <c r="BB74" s="86">
        <f>Kamper!BG207</f>
        <v>0</v>
      </c>
      <c r="BC74" s="58" t="str">
        <f t="shared" si="315"/>
        <v>NA</v>
      </c>
      <c r="BD74" s="271">
        <f t="shared" si="316"/>
        <v>0</v>
      </c>
      <c r="BE74" s="95">
        <f t="shared" si="317"/>
        <v>0</v>
      </c>
      <c r="BF74" s="95">
        <f t="shared" si="318"/>
        <v>0</v>
      </c>
      <c r="BG74" s="241"/>
      <c r="BH74" s="97" t="str">
        <f t="shared" si="319"/>
        <v>NA</v>
      </c>
      <c r="BI74" s="287">
        <f>COUNTIF(Kamper!AL225:AN225,"&gt;0")</f>
        <v>0</v>
      </c>
      <c r="BJ74" s="86">
        <f>Kamper!AO225</f>
        <v>0</v>
      </c>
      <c r="BK74" s="52" t="str">
        <f t="shared" si="320"/>
        <v>NA</v>
      </c>
      <c r="BL74" s="85">
        <f>COUNTIF(Kamper!Z243:AB243,"&gt;0")</f>
        <v>0</v>
      </c>
      <c r="BM74" s="86">
        <f>Kamper!AC243</f>
        <v>0</v>
      </c>
      <c r="BN74" s="52" t="str">
        <f t="shared" si="321"/>
        <v>NA</v>
      </c>
      <c r="BO74" s="85">
        <f>COUNTIF(Kamper!N261:P261,"&gt;0")</f>
        <v>0</v>
      </c>
      <c r="BP74" s="86">
        <f>Kamper!Q261</f>
        <v>0</v>
      </c>
      <c r="BQ74" s="52" t="str">
        <f t="shared" si="322"/>
        <v>NA</v>
      </c>
      <c r="BR74" s="85">
        <f>COUNTIF(Kamper!B279:D279,"&gt;0")</f>
        <v>0</v>
      </c>
      <c r="BS74" s="297">
        <f>Kamper!E279</f>
        <v>0</v>
      </c>
      <c r="BT74" s="294" t="str">
        <f t="shared" si="323"/>
        <v>NA</v>
      </c>
      <c r="BU74" s="271">
        <f t="shared" si="324"/>
        <v>0</v>
      </c>
      <c r="BV74" s="95">
        <f t="shared" si="325"/>
        <v>0</v>
      </c>
      <c r="BW74" s="95">
        <f t="shared" si="326"/>
        <v>0</v>
      </c>
      <c r="BX74" s="241"/>
      <c r="BY74" s="97" t="str">
        <f t="shared" si="327"/>
        <v>NA</v>
      </c>
      <c r="BZ74" s="85">
        <f>COUNTIF(Kamper!AX297:AZ297,"&gt;0")</f>
        <v>0</v>
      </c>
      <c r="CA74" s="86">
        <f>Kamper!BA297</f>
        <v>0</v>
      </c>
      <c r="CB74" s="52" t="str">
        <f t="shared" si="328"/>
        <v>NA</v>
      </c>
      <c r="CC74" s="85">
        <f>COUNTIF(Kamper!AL315:AN315,"&gt;0")</f>
        <v>0</v>
      </c>
      <c r="CD74" s="86">
        <f>Kamper!AO315</f>
        <v>0</v>
      </c>
      <c r="CE74" s="52" t="str">
        <f t="shared" si="329"/>
        <v>NA</v>
      </c>
      <c r="CF74" s="271">
        <f t="shared" si="330"/>
        <v>0</v>
      </c>
      <c r="CG74" s="234">
        <f t="shared" si="331"/>
        <v>0</v>
      </c>
      <c r="CH74" s="96">
        <f t="shared" si="332"/>
        <v>0</v>
      </c>
      <c r="CI74" s="239"/>
      <c r="CJ74" s="97" t="str">
        <f t="shared" si="333"/>
        <v>NA</v>
      </c>
    </row>
    <row r="75" spans="1:88" ht="17" thickBot="1">
      <c r="A75" s="183" t="s">
        <v>57</v>
      </c>
      <c r="B75" s="183"/>
      <c r="C75" s="30"/>
      <c r="D75" s="30"/>
      <c r="E75" s="30"/>
      <c r="F75" s="207">
        <f t="shared" si="334"/>
        <v>27</v>
      </c>
      <c r="G75" s="75">
        <f t="shared" si="294"/>
        <v>3886</v>
      </c>
      <c r="H75" s="131">
        <f t="shared" si="295"/>
        <v>143.92592592592592</v>
      </c>
      <c r="I75" s="332">
        <f t="shared" si="296"/>
        <v>477</v>
      </c>
      <c r="J75" s="139">
        <f>COUNTIF(Kamper!BD10:BF10,"&gt;0")</f>
        <v>3</v>
      </c>
      <c r="K75" s="26">
        <f>Kamper!BG10</f>
        <v>453</v>
      </c>
      <c r="L75" s="125">
        <f t="shared" si="297"/>
        <v>151</v>
      </c>
      <c r="M75" s="26">
        <f>COUNTIF(Kamper!BD28:BF28,"&gt;0")</f>
        <v>0</v>
      </c>
      <c r="N75" s="26">
        <f>Kamper!BG28</f>
        <v>0</v>
      </c>
      <c r="O75" s="125" t="str">
        <f t="shared" si="298"/>
        <v>NA</v>
      </c>
      <c r="P75" s="26">
        <f>COUNTIF(Kamper!AX46:AZ46,"&gt;0")</f>
        <v>0</v>
      </c>
      <c r="Q75" s="26">
        <f>Kamper!BA46</f>
        <v>0</v>
      </c>
      <c r="R75" s="125" t="str">
        <f t="shared" si="299"/>
        <v>NA</v>
      </c>
      <c r="S75" s="26">
        <f>COUNTIF(Kamper!AR64:AT64,"&gt;0")</f>
        <v>0</v>
      </c>
      <c r="T75" s="26">
        <f>Kamper!AU64</f>
        <v>0</v>
      </c>
      <c r="U75" s="126" t="str">
        <f t="shared" si="300"/>
        <v>NA</v>
      </c>
      <c r="V75" s="271">
        <f t="shared" si="301"/>
        <v>1</v>
      </c>
      <c r="W75" s="130">
        <f t="shared" si="302"/>
        <v>3</v>
      </c>
      <c r="X75" s="95">
        <f t="shared" si="293"/>
        <v>453</v>
      </c>
      <c r="Y75" s="241"/>
      <c r="Z75" s="97">
        <f t="shared" si="303"/>
        <v>151</v>
      </c>
      <c r="AA75" s="287">
        <f>COUNTIF(Kamper!AF82:AH82,"&gt;0")</f>
        <v>0</v>
      </c>
      <c r="AB75" s="86">
        <f>Kamper!AI82</f>
        <v>0</v>
      </c>
      <c r="AC75" s="52" t="str">
        <f t="shared" si="304"/>
        <v>NA</v>
      </c>
      <c r="AD75" s="85">
        <f>COUNTIF(Kamper!T100:V100,"&gt;0")</f>
        <v>3</v>
      </c>
      <c r="AE75" s="86">
        <f>Kamper!W100</f>
        <v>450</v>
      </c>
      <c r="AF75" s="52">
        <f t="shared" si="305"/>
        <v>150</v>
      </c>
      <c r="AG75" s="85">
        <f>COUNTIF(Kamper!H118:J118,"&gt;0")</f>
        <v>3</v>
      </c>
      <c r="AH75" s="86">
        <f>Kamper!K118</f>
        <v>387</v>
      </c>
      <c r="AI75" s="52">
        <f t="shared" si="306"/>
        <v>129</v>
      </c>
      <c r="AJ75" s="85">
        <f>COUNTIF(Kamper!BD136:BF136,"&gt;0")</f>
        <v>0</v>
      </c>
      <c r="AK75" s="86">
        <f>Kamper!BG136</f>
        <v>0</v>
      </c>
      <c r="AL75" s="58" t="str">
        <f t="shared" si="307"/>
        <v>NA</v>
      </c>
      <c r="AM75" s="271">
        <f t="shared" si="308"/>
        <v>2</v>
      </c>
      <c r="AN75" s="95">
        <f t="shared" si="309"/>
        <v>9</v>
      </c>
      <c r="AO75" s="234">
        <f t="shared" si="310"/>
        <v>1290</v>
      </c>
      <c r="AP75" s="282"/>
      <c r="AQ75" s="97">
        <f t="shared" si="311"/>
        <v>143.33333333333334</v>
      </c>
      <c r="AR75" s="287">
        <f>COUNTIF(Kamper!AR154:AT154,"&gt;0")</f>
        <v>3</v>
      </c>
      <c r="AS75" s="86">
        <f>Kamper!AU154</f>
        <v>477</v>
      </c>
      <c r="AT75" s="52">
        <f t="shared" si="312"/>
        <v>159</v>
      </c>
      <c r="AU75" s="85">
        <f>COUNTIF(Kamper!AX172:AZ172,"&gt;0")</f>
        <v>3</v>
      </c>
      <c r="AV75" s="86">
        <f>Kamper!BA172</f>
        <v>426</v>
      </c>
      <c r="AW75" s="52">
        <f t="shared" si="313"/>
        <v>142</v>
      </c>
      <c r="AX75" s="85">
        <f>COUNTIF(Kamper!AX190:AZ190,"&gt;0")</f>
        <v>0</v>
      </c>
      <c r="AY75" s="86">
        <f>Kamper!BA190</f>
        <v>0</v>
      </c>
      <c r="AZ75" s="52" t="str">
        <f t="shared" si="314"/>
        <v>NA</v>
      </c>
      <c r="BA75" s="85">
        <f>COUNTIF(Kamper!BD208:BF208,"&gt;0")</f>
        <v>3</v>
      </c>
      <c r="BB75" s="86">
        <f>Kamper!BG208</f>
        <v>400</v>
      </c>
      <c r="BC75" s="58">
        <f t="shared" si="315"/>
        <v>133.33333333333334</v>
      </c>
      <c r="BD75" s="271">
        <f t="shared" si="316"/>
        <v>3</v>
      </c>
      <c r="BE75" s="95">
        <f t="shared" si="317"/>
        <v>18</v>
      </c>
      <c r="BF75" s="95">
        <f t="shared" si="318"/>
        <v>2593</v>
      </c>
      <c r="BG75" s="241"/>
      <c r="BH75" s="97">
        <f t="shared" si="319"/>
        <v>144.05555555555554</v>
      </c>
      <c r="BI75" s="287">
        <f>COUNTIF(Kamper!AL226:AN226,"&gt;0")</f>
        <v>3</v>
      </c>
      <c r="BJ75" s="86">
        <f>Kamper!AO226</f>
        <v>412</v>
      </c>
      <c r="BK75" s="52">
        <f t="shared" si="320"/>
        <v>137.33333333333334</v>
      </c>
      <c r="BL75" s="85">
        <f>COUNTIF(Kamper!Z244:AB244,"&gt;0")</f>
        <v>0</v>
      </c>
      <c r="BM75" s="86">
        <f>Kamper!AC244</f>
        <v>0</v>
      </c>
      <c r="BN75" s="52" t="str">
        <f t="shared" si="321"/>
        <v>NA</v>
      </c>
      <c r="BO75" s="85">
        <f>COUNTIF(Kamper!N262:P262,"&gt;0")</f>
        <v>0</v>
      </c>
      <c r="BP75" s="86">
        <f>Kamper!Q262</f>
        <v>0</v>
      </c>
      <c r="BQ75" s="52" t="str">
        <f t="shared" si="322"/>
        <v>NA</v>
      </c>
      <c r="BR75" s="85">
        <f>COUNTIF(Kamper!B280:D280,"&gt;0")</f>
        <v>3</v>
      </c>
      <c r="BS75" s="297">
        <f>Kamper!E280</f>
        <v>438</v>
      </c>
      <c r="BT75" s="294">
        <f t="shared" si="323"/>
        <v>146</v>
      </c>
      <c r="BU75" s="271">
        <f t="shared" si="324"/>
        <v>2</v>
      </c>
      <c r="BV75" s="95">
        <f t="shared" si="325"/>
        <v>24</v>
      </c>
      <c r="BW75" s="95">
        <f t="shared" si="326"/>
        <v>3443</v>
      </c>
      <c r="BX75" s="241"/>
      <c r="BY75" s="97">
        <f t="shared" si="327"/>
        <v>143.45833333333334</v>
      </c>
      <c r="BZ75" s="85">
        <f>COUNTIF(Kamper!AX298:AZ298,"&gt;0")</f>
        <v>0</v>
      </c>
      <c r="CA75" s="86">
        <f>Kamper!BA298</f>
        <v>0</v>
      </c>
      <c r="CB75" s="52" t="str">
        <f t="shared" si="328"/>
        <v>NA</v>
      </c>
      <c r="CC75" s="85">
        <f>COUNTIF(Kamper!AL316:AN316,"&gt;0")</f>
        <v>3</v>
      </c>
      <c r="CD75" s="86">
        <f>Kamper!AO316</f>
        <v>443</v>
      </c>
      <c r="CE75" s="52">
        <f t="shared" si="329"/>
        <v>147.66666666666666</v>
      </c>
      <c r="CF75" s="271">
        <f t="shared" si="330"/>
        <v>1</v>
      </c>
      <c r="CG75" s="234">
        <f t="shared" si="331"/>
        <v>27</v>
      </c>
      <c r="CH75" s="96">
        <f t="shared" si="332"/>
        <v>3886</v>
      </c>
      <c r="CI75" s="239"/>
      <c r="CJ75" s="97">
        <f t="shared" si="333"/>
        <v>143.92592592592592</v>
      </c>
    </row>
    <row r="76" spans="1:88" ht="17" thickBot="1">
      <c r="A76" s="183" t="s">
        <v>58</v>
      </c>
      <c r="B76" s="183"/>
      <c r="C76" s="30"/>
      <c r="D76" s="30"/>
      <c r="E76" s="30"/>
      <c r="F76" s="207">
        <f t="shared" si="334"/>
        <v>21</v>
      </c>
      <c r="G76" s="75">
        <f t="shared" si="294"/>
        <v>3071</v>
      </c>
      <c r="H76" s="131">
        <f t="shared" si="295"/>
        <v>146.23809523809524</v>
      </c>
      <c r="I76" s="332">
        <f t="shared" si="296"/>
        <v>462</v>
      </c>
      <c r="J76" s="139">
        <f>COUNTIF(Kamper!BD11:BF11,"&gt;0")</f>
        <v>0</v>
      </c>
      <c r="K76" s="26">
        <f>Kamper!BG11</f>
        <v>0</v>
      </c>
      <c r="L76" s="125" t="str">
        <f t="shared" si="297"/>
        <v>NA</v>
      </c>
      <c r="M76" s="26">
        <f>COUNTIF(Kamper!BD29:BF29,"&gt;0")</f>
        <v>3</v>
      </c>
      <c r="N76" s="26">
        <f>Kamper!BG29</f>
        <v>394</v>
      </c>
      <c r="O76" s="125">
        <f t="shared" si="298"/>
        <v>131.33333333333334</v>
      </c>
      <c r="P76" s="26">
        <f>COUNTIF(Kamper!AX47:AZ47,"&gt;0")</f>
        <v>0</v>
      </c>
      <c r="Q76" s="26">
        <f>Kamper!BA47</f>
        <v>0</v>
      </c>
      <c r="R76" s="125" t="str">
        <f t="shared" si="299"/>
        <v>NA</v>
      </c>
      <c r="S76" s="26">
        <f>COUNTIF(Kamper!AR65:AT65,"&gt;0")</f>
        <v>0</v>
      </c>
      <c r="T76" s="26">
        <f>Kamper!AU65</f>
        <v>0</v>
      </c>
      <c r="U76" s="126" t="str">
        <f t="shared" si="300"/>
        <v>NA</v>
      </c>
      <c r="V76" s="271">
        <f t="shared" si="301"/>
        <v>1</v>
      </c>
      <c r="W76" s="130">
        <f t="shared" si="302"/>
        <v>3</v>
      </c>
      <c r="X76" s="95">
        <f t="shared" si="293"/>
        <v>394</v>
      </c>
      <c r="Y76" s="241"/>
      <c r="Z76" s="97">
        <f t="shared" si="303"/>
        <v>131.33333333333334</v>
      </c>
      <c r="AA76" s="287">
        <f>COUNTIF(Kamper!AF83:AH83,"&gt;0")</f>
        <v>3</v>
      </c>
      <c r="AB76" s="86">
        <f>Kamper!AI83</f>
        <v>415</v>
      </c>
      <c r="AC76" s="52">
        <f t="shared" si="304"/>
        <v>138.33333333333334</v>
      </c>
      <c r="AD76" s="85">
        <f>COUNTIF(Kamper!T101:V101,"&gt;0")</f>
        <v>0</v>
      </c>
      <c r="AE76" s="86">
        <f>Kamper!W101</f>
        <v>0</v>
      </c>
      <c r="AF76" s="52" t="str">
        <f t="shared" si="305"/>
        <v>NA</v>
      </c>
      <c r="AG76" s="85">
        <f>COUNTIF(Kamper!H119:J119,"&gt;0")</f>
        <v>0</v>
      </c>
      <c r="AH76" s="86">
        <f>Kamper!K119</f>
        <v>0</v>
      </c>
      <c r="AI76" s="52" t="str">
        <f t="shared" si="306"/>
        <v>NA</v>
      </c>
      <c r="AJ76" s="85">
        <f>COUNTIF(Kamper!BD137:BF137,"&gt;0")</f>
        <v>3</v>
      </c>
      <c r="AK76" s="86">
        <f>Kamper!BG137</f>
        <v>432</v>
      </c>
      <c r="AL76" s="58">
        <f t="shared" si="307"/>
        <v>144</v>
      </c>
      <c r="AM76" s="271">
        <f t="shared" si="308"/>
        <v>2</v>
      </c>
      <c r="AN76" s="95">
        <f t="shared" si="309"/>
        <v>9</v>
      </c>
      <c r="AO76" s="234">
        <f t="shared" si="310"/>
        <v>1241</v>
      </c>
      <c r="AP76" s="282"/>
      <c r="AQ76" s="97">
        <f t="shared" si="311"/>
        <v>137.88888888888889</v>
      </c>
      <c r="AR76" s="287">
        <f>COUNTIF(Kamper!AR155:AT155,"&gt;0")</f>
        <v>0</v>
      </c>
      <c r="AS76" s="86">
        <f>Kamper!AU155</f>
        <v>0</v>
      </c>
      <c r="AT76" s="52" t="str">
        <f t="shared" si="312"/>
        <v>NA</v>
      </c>
      <c r="AU76" s="85">
        <f>COUNTIF(Kamper!AX173:AZ173,"&gt;0")</f>
        <v>3</v>
      </c>
      <c r="AV76" s="86">
        <f>Kamper!BA173</f>
        <v>462</v>
      </c>
      <c r="AW76" s="52">
        <f t="shared" si="313"/>
        <v>154</v>
      </c>
      <c r="AX76" s="85">
        <f>COUNTIF(Kamper!AX191:AZ191,"&gt;0")</f>
        <v>3</v>
      </c>
      <c r="AY76" s="86">
        <f>Kamper!BA191</f>
        <v>414</v>
      </c>
      <c r="AZ76" s="52">
        <f t="shared" si="314"/>
        <v>138</v>
      </c>
      <c r="BA76" s="85">
        <f>COUNTIF(Kamper!BD209:BF209,"&gt;0")</f>
        <v>0</v>
      </c>
      <c r="BB76" s="86">
        <f>Kamper!BG209</f>
        <v>0</v>
      </c>
      <c r="BC76" s="58" t="str">
        <f t="shared" si="315"/>
        <v>NA</v>
      </c>
      <c r="BD76" s="271">
        <f t="shared" si="316"/>
        <v>2</v>
      </c>
      <c r="BE76" s="95">
        <f t="shared" si="317"/>
        <v>15</v>
      </c>
      <c r="BF76" s="95">
        <f t="shared" si="318"/>
        <v>2117</v>
      </c>
      <c r="BG76" s="241"/>
      <c r="BH76" s="97">
        <f t="shared" si="319"/>
        <v>141.13333333333333</v>
      </c>
      <c r="BI76" s="287">
        <f>COUNTIF(Kamper!AL227:AN227,"&gt;0")</f>
        <v>0</v>
      </c>
      <c r="BJ76" s="86">
        <f>Kamper!AO227</f>
        <v>0</v>
      </c>
      <c r="BK76" s="52" t="str">
        <f t="shared" si="320"/>
        <v>NA</v>
      </c>
      <c r="BL76" s="85">
        <f>COUNTIF(Kamper!Z245:AB245,"&gt;0")</f>
        <v>0</v>
      </c>
      <c r="BM76" s="86">
        <f>Kamper!AC245</f>
        <v>0</v>
      </c>
      <c r="BN76" s="52" t="str">
        <f t="shared" si="321"/>
        <v>NA</v>
      </c>
      <c r="BO76" s="85">
        <f>COUNTIF(Kamper!N263:P263,"&gt;0")</f>
        <v>3</v>
      </c>
      <c r="BP76" s="86">
        <f>Kamper!Q263</f>
        <v>499</v>
      </c>
      <c r="BQ76" s="52">
        <f t="shared" si="322"/>
        <v>166.33333333333334</v>
      </c>
      <c r="BR76" s="85">
        <f>COUNTIF(Kamper!B281:D281,"&gt;0")</f>
        <v>0</v>
      </c>
      <c r="BS76" s="297">
        <f>Kamper!E281</f>
        <v>0</v>
      </c>
      <c r="BT76" s="294" t="str">
        <f t="shared" si="323"/>
        <v>NA</v>
      </c>
      <c r="BU76" s="271">
        <f t="shared" si="324"/>
        <v>1</v>
      </c>
      <c r="BV76" s="95">
        <f t="shared" si="325"/>
        <v>18</v>
      </c>
      <c r="BW76" s="95">
        <f t="shared" si="326"/>
        <v>2616</v>
      </c>
      <c r="BX76" s="241"/>
      <c r="BY76" s="97">
        <f t="shared" si="327"/>
        <v>145.33333333333334</v>
      </c>
      <c r="BZ76" s="85">
        <f>COUNTIF(Kamper!AX299:AZ299,"&gt;0")</f>
        <v>3</v>
      </c>
      <c r="CA76" s="86">
        <f>Kamper!BA299</f>
        <v>455</v>
      </c>
      <c r="CB76" s="52">
        <f t="shared" si="328"/>
        <v>151.66666666666666</v>
      </c>
      <c r="CC76" s="85">
        <f>COUNTIF(Kamper!AL317:AN317,"&gt;0")</f>
        <v>0</v>
      </c>
      <c r="CD76" s="86">
        <f>Kamper!AO317</f>
        <v>0</v>
      </c>
      <c r="CE76" s="52" t="str">
        <f t="shared" si="329"/>
        <v>NA</v>
      </c>
      <c r="CF76" s="271">
        <f t="shared" si="330"/>
        <v>1</v>
      </c>
      <c r="CG76" s="234">
        <f t="shared" si="331"/>
        <v>21</v>
      </c>
      <c r="CH76" s="96">
        <f t="shared" si="332"/>
        <v>3071</v>
      </c>
      <c r="CI76" s="239"/>
      <c r="CJ76" s="97">
        <f t="shared" si="333"/>
        <v>146.23809523809524</v>
      </c>
    </row>
    <row r="77" spans="1:88" ht="17" thickBot="1">
      <c r="A77" s="183" t="s">
        <v>294</v>
      </c>
      <c r="B77" s="183"/>
      <c r="C77" s="30"/>
      <c r="D77" s="30"/>
      <c r="E77" s="30"/>
      <c r="F77" s="207">
        <f t="shared" si="334"/>
        <v>21</v>
      </c>
      <c r="G77" s="75">
        <f t="shared" si="294"/>
        <v>2655</v>
      </c>
      <c r="H77" s="131">
        <f t="shared" si="295"/>
        <v>126.42857142857143</v>
      </c>
      <c r="I77" s="332">
        <f t="shared" si="296"/>
        <v>452</v>
      </c>
      <c r="J77" s="139">
        <f>COUNTIF(Kamper!BD12:BF12,"&gt;0")</f>
        <v>3</v>
      </c>
      <c r="K77" s="26">
        <f>Kamper!BG12</f>
        <v>329</v>
      </c>
      <c r="L77" s="125">
        <f t="shared" si="297"/>
        <v>109.66666666666667</v>
      </c>
      <c r="M77" s="26">
        <f>COUNTIF(Kamper!BD30:BF30,"&gt;0")</f>
        <v>3</v>
      </c>
      <c r="N77" s="26">
        <f>Kamper!BG30</f>
        <v>402</v>
      </c>
      <c r="O77" s="125">
        <f t="shared" si="298"/>
        <v>134</v>
      </c>
      <c r="P77" s="26">
        <f>COUNTIF(Kamper!AX48:AZ48,"&gt;0")</f>
        <v>3</v>
      </c>
      <c r="Q77" s="26">
        <f>Kamper!BA48</f>
        <v>340</v>
      </c>
      <c r="R77" s="125">
        <f t="shared" si="299"/>
        <v>113.33333333333333</v>
      </c>
      <c r="S77" s="26">
        <f>COUNTIF(Kamper!AR66:AT66,"&gt;0")</f>
        <v>3</v>
      </c>
      <c r="T77" s="26">
        <f>Kamper!AU66</f>
        <v>452</v>
      </c>
      <c r="U77" s="126">
        <f t="shared" si="300"/>
        <v>150.66666666666666</v>
      </c>
      <c r="V77" s="271">
        <f t="shared" si="301"/>
        <v>4</v>
      </c>
      <c r="W77" s="130">
        <f t="shared" si="302"/>
        <v>12</v>
      </c>
      <c r="X77" s="95">
        <f t="shared" si="293"/>
        <v>1523</v>
      </c>
      <c r="Y77" s="241"/>
      <c r="Z77" s="97">
        <f t="shared" si="303"/>
        <v>126.91666666666667</v>
      </c>
      <c r="AA77" s="287">
        <f>COUNTIF(Kamper!AF84:AH84,"&gt;0")</f>
        <v>0</v>
      </c>
      <c r="AB77" s="86">
        <f>Kamper!AI84</f>
        <v>0</v>
      </c>
      <c r="AC77" s="52" t="str">
        <f t="shared" si="304"/>
        <v>NA</v>
      </c>
      <c r="AD77" s="85">
        <f>COUNTIF(Kamper!T102:V102,"&gt;0")</f>
        <v>3</v>
      </c>
      <c r="AE77" s="86">
        <f>Kamper!W102</f>
        <v>351</v>
      </c>
      <c r="AF77" s="52">
        <f t="shared" si="305"/>
        <v>117</v>
      </c>
      <c r="AG77" s="85">
        <f>COUNTIF(Kamper!H120:J120,"&gt;0")</f>
        <v>0</v>
      </c>
      <c r="AH77" s="86">
        <f>Kamper!K120</f>
        <v>0</v>
      </c>
      <c r="AI77" s="52" t="str">
        <f t="shared" si="306"/>
        <v>NA</v>
      </c>
      <c r="AJ77" s="85">
        <f>COUNTIF(Kamper!BD138:BF138,"&gt;0")</f>
        <v>0</v>
      </c>
      <c r="AK77" s="86">
        <f>Kamper!BG138</f>
        <v>0</v>
      </c>
      <c r="AL77" s="58" t="str">
        <f t="shared" si="307"/>
        <v>NA</v>
      </c>
      <c r="AM77" s="271">
        <f t="shared" si="308"/>
        <v>1</v>
      </c>
      <c r="AN77" s="95">
        <f t="shared" si="309"/>
        <v>15</v>
      </c>
      <c r="AO77" s="234">
        <f t="shared" si="310"/>
        <v>1874</v>
      </c>
      <c r="AP77" s="282"/>
      <c r="AQ77" s="97">
        <f t="shared" si="311"/>
        <v>124.93333333333334</v>
      </c>
      <c r="AR77" s="287">
        <f>COUNTIF(Kamper!AR156:AT156,"&gt;0")</f>
        <v>0</v>
      </c>
      <c r="AS77" s="86">
        <f>Kamper!AU156</f>
        <v>0</v>
      </c>
      <c r="AT77" s="52" t="str">
        <f t="shared" si="312"/>
        <v>NA</v>
      </c>
      <c r="AU77" s="85">
        <f>COUNTIF(Kamper!AX174:AZ174,"&gt;0")</f>
        <v>0</v>
      </c>
      <c r="AV77" s="86">
        <f>Kamper!BA174</f>
        <v>0</v>
      </c>
      <c r="AW77" s="52" t="str">
        <f t="shared" si="313"/>
        <v>NA</v>
      </c>
      <c r="AX77" s="85">
        <f>COUNTIF(Kamper!AX192:AZ192,"&gt;0")</f>
        <v>0</v>
      </c>
      <c r="AY77" s="86">
        <f>Kamper!BA192</f>
        <v>0</v>
      </c>
      <c r="AZ77" s="52" t="str">
        <f t="shared" si="314"/>
        <v>NA</v>
      </c>
      <c r="BA77" s="85">
        <f>COUNTIF(Kamper!BD210:BF210,"&gt;0")</f>
        <v>0</v>
      </c>
      <c r="BB77" s="86">
        <f>Kamper!BG210</f>
        <v>0</v>
      </c>
      <c r="BC77" s="58" t="str">
        <f t="shared" si="315"/>
        <v>NA</v>
      </c>
      <c r="BD77" s="271">
        <f t="shared" si="316"/>
        <v>0</v>
      </c>
      <c r="BE77" s="95">
        <f t="shared" si="317"/>
        <v>15</v>
      </c>
      <c r="BF77" s="95">
        <f t="shared" si="318"/>
        <v>1874</v>
      </c>
      <c r="BG77" s="241"/>
      <c r="BH77" s="97">
        <f t="shared" si="319"/>
        <v>124.93333333333334</v>
      </c>
      <c r="BI77" s="287">
        <f>COUNTIF(Kamper!AL228:AN228,"&gt;0")</f>
        <v>3</v>
      </c>
      <c r="BJ77" s="86">
        <f>Kamper!AO228</f>
        <v>350</v>
      </c>
      <c r="BK77" s="52">
        <f t="shared" si="320"/>
        <v>116.66666666666667</v>
      </c>
      <c r="BL77" s="85">
        <f>COUNTIF(Kamper!Z246:AB246,"&gt;0")</f>
        <v>0</v>
      </c>
      <c r="BM77" s="86">
        <f>Kamper!AC246</f>
        <v>0</v>
      </c>
      <c r="BN77" s="52" t="str">
        <f t="shared" si="321"/>
        <v>NA</v>
      </c>
      <c r="BO77" s="85">
        <f>COUNTIF(Kamper!N264:P264,"&gt;0")</f>
        <v>3</v>
      </c>
      <c r="BP77" s="86">
        <f>Kamper!Q264</f>
        <v>431</v>
      </c>
      <c r="BQ77" s="52">
        <f t="shared" si="322"/>
        <v>143.66666666666666</v>
      </c>
      <c r="BR77" s="85">
        <f>COUNTIF(Kamper!B282:D282,"&gt;0")</f>
        <v>0</v>
      </c>
      <c r="BS77" s="297">
        <f>Kamper!E282</f>
        <v>0</v>
      </c>
      <c r="BT77" s="294" t="str">
        <f t="shared" si="323"/>
        <v>NA</v>
      </c>
      <c r="BU77" s="271">
        <f t="shared" si="324"/>
        <v>2</v>
      </c>
      <c r="BV77" s="95">
        <f t="shared" si="325"/>
        <v>21</v>
      </c>
      <c r="BW77" s="95">
        <f t="shared" si="326"/>
        <v>2655</v>
      </c>
      <c r="BX77" s="241"/>
      <c r="BY77" s="97">
        <f t="shared" si="327"/>
        <v>126.42857142857143</v>
      </c>
      <c r="BZ77" s="85">
        <f>COUNTIF(Kamper!AX300:AZ300,"&gt;0")</f>
        <v>0</v>
      </c>
      <c r="CA77" s="86">
        <f>Kamper!BA300</f>
        <v>0</v>
      </c>
      <c r="CB77" s="52" t="str">
        <f t="shared" si="328"/>
        <v>NA</v>
      </c>
      <c r="CC77" s="85">
        <f>COUNTIF(Kamper!AL318:AN318,"&gt;0")</f>
        <v>0</v>
      </c>
      <c r="CD77" s="86">
        <f>Kamper!AO318</f>
        <v>0</v>
      </c>
      <c r="CE77" s="52" t="str">
        <f t="shared" si="329"/>
        <v>NA</v>
      </c>
      <c r="CF77" s="271">
        <f t="shared" si="330"/>
        <v>0</v>
      </c>
      <c r="CG77" s="234">
        <f t="shared" si="331"/>
        <v>21</v>
      </c>
      <c r="CH77" s="96">
        <f t="shared" si="332"/>
        <v>2655</v>
      </c>
      <c r="CI77" s="239"/>
      <c r="CJ77" s="97">
        <f t="shared" si="333"/>
        <v>126.42857142857143</v>
      </c>
    </row>
    <row r="78" spans="1:88" ht="17" thickBot="1">
      <c r="A78" s="183" t="s">
        <v>60</v>
      </c>
      <c r="B78" s="183"/>
      <c r="C78" s="30"/>
      <c r="D78" s="30"/>
      <c r="E78" s="30"/>
      <c r="F78" s="207">
        <f t="shared" si="334"/>
        <v>39</v>
      </c>
      <c r="G78" s="75">
        <f t="shared" si="294"/>
        <v>6212</v>
      </c>
      <c r="H78" s="131">
        <f t="shared" si="295"/>
        <v>159.28205128205127</v>
      </c>
      <c r="I78" s="332">
        <f t="shared" si="296"/>
        <v>537</v>
      </c>
      <c r="J78" s="139">
        <f>COUNTIF(Kamper!BD13:BF13,"&gt;0")</f>
        <v>3</v>
      </c>
      <c r="K78" s="26">
        <f>Kamper!BG13</f>
        <v>508</v>
      </c>
      <c r="L78" s="125">
        <f t="shared" si="297"/>
        <v>169.33333333333334</v>
      </c>
      <c r="M78" s="26">
        <f>COUNTIF(Kamper!BD31:BF31,"&gt;0")</f>
        <v>0</v>
      </c>
      <c r="N78" s="26">
        <f>Kamper!BG31</f>
        <v>0</v>
      </c>
      <c r="O78" s="125" t="str">
        <f t="shared" si="298"/>
        <v>NA</v>
      </c>
      <c r="P78" s="26">
        <f>COUNTIF(Kamper!AX49:AZ49,"&gt;0")</f>
        <v>3</v>
      </c>
      <c r="Q78" s="26">
        <f>Kamper!BA49</f>
        <v>511</v>
      </c>
      <c r="R78" s="125">
        <f t="shared" si="299"/>
        <v>170.33333333333334</v>
      </c>
      <c r="S78" s="26">
        <f>COUNTIF(Kamper!AR67:AT67,"&gt;0")</f>
        <v>3</v>
      </c>
      <c r="T78" s="26">
        <f>Kamper!AU67</f>
        <v>450</v>
      </c>
      <c r="U78" s="126">
        <f t="shared" si="300"/>
        <v>150</v>
      </c>
      <c r="V78" s="271">
        <f t="shared" si="301"/>
        <v>3</v>
      </c>
      <c r="W78" s="130">
        <f t="shared" si="302"/>
        <v>9</v>
      </c>
      <c r="X78" s="95">
        <f t="shared" si="293"/>
        <v>1469</v>
      </c>
      <c r="Y78" s="241"/>
      <c r="Z78" s="97">
        <f t="shared" si="303"/>
        <v>163.22222222222223</v>
      </c>
      <c r="AA78" s="287">
        <f>COUNTIF(Kamper!AF85:AH85,"&gt;0")</f>
        <v>3</v>
      </c>
      <c r="AB78" s="86">
        <f>Kamper!AI85</f>
        <v>537</v>
      </c>
      <c r="AC78" s="52">
        <f t="shared" si="304"/>
        <v>179</v>
      </c>
      <c r="AD78" s="85">
        <f>COUNTIF(Kamper!T103:V103,"&gt;0")</f>
        <v>0</v>
      </c>
      <c r="AE78" s="86">
        <f>Kamper!W103</f>
        <v>0</v>
      </c>
      <c r="AF78" s="52" t="str">
        <f t="shared" si="305"/>
        <v>NA</v>
      </c>
      <c r="AG78" s="85">
        <f>COUNTIF(Kamper!H121:J121,"&gt;0")</f>
        <v>3</v>
      </c>
      <c r="AH78" s="86">
        <f>Kamper!K121</f>
        <v>500</v>
      </c>
      <c r="AI78" s="52">
        <f t="shared" si="306"/>
        <v>166.66666666666666</v>
      </c>
      <c r="AJ78" s="85">
        <f>COUNTIF(Kamper!BD139:BF139,"&gt;0")</f>
        <v>3</v>
      </c>
      <c r="AK78" s="86">
        <f>Kamper!BG139</f>
        <v>458</v>
      </c>
      <c r="AL78" s="58">
        <f t="shared" si="307"/>
        <v>152.66666666666666</v>
      </c>
      <c r="AM78" s="271">
        <f t="shared" si="308"/>
        <v>3</v>
      </c>
      <c r="AN78" s="95">
        <f t="shared" si="309"/>
        <v>18</v>
      </c>
      <c r="AO78" s="234">
        <f t="shared" si="310"/>
        <v>2964</v>
      </c>
      <c r="AP78" s="282"/>
      <c r="AQ78" s="97">
        <f t="shared" si="311"/>
        <v>164.66666666666666</v>
      </c>
      <c r="AR78" s="287">
        <f>COUNTIF(Kamper!AR157:AT157,"&gt;0")</f>
        <v>3</v>
      </c>
      <c r="AS78" s="86">
        <f>Kamper!AU157</f>
        <v>508</v>
      </c>
      <c r="AT78" s="52">
        <f t="shared" si="312"/>
        <v>169.33333333333334</v>
      </c>
      <c r="AU78" s="85">
        <f>COUNTIF(Kamper!AX175:AZ175,"&gt;0")</f>
        <v>3</v>
      </c>
      <c r="AV78" s="86">
        <f>Kamper!BA175</f>
        <v>473</v>
      </c>
      <c r="AW78" s="52">
        <f t="shared" si="313"/>
        <v>157.66666666666666</v>
      </c>
      <c r="AX78" s="85">
        <f>COUNTIF(Kamper!AX193:AZ193,"&gt;0")</f>
        <v>3</v>
      </c>
      <c r="AY78" s="86">
        <f>Kamper!BA193</f>
        <v>467</v>
      </c>
      <c r="AZ78" s="52">
        <f t="shared" si="314"/>
        <v>155.66666666666666</v>
      </c>
      <c r="BA78" s="85">
        <f>COUNTIF(Kamper!BD211:BF211,"&gt;0")</f>
        <v>3</v>
      </c>
      <c r="BB78" s="86">
        <f>Kamper!BG211</f>
        <v>408</v>
      </c>
      <c r="BC78" s="58">
        <f t="shared" si="315"/>
        <v>136</v>
      </c>
      <c r="BD78" s="271">
        <f t="shared" si="316"/>
        <v>4</v>
      </c>
      <c r="BE78" s="95">
        <f t="shared" si="317"/>
        <v>30</v>
      </c>
      <c r="BF78" s="95">
        <f t="shared" si="318"/>
        <v>4820</v>
      </c>
      <c r="BG78" s="241"/>
      <c r="BH78" s="97">
        <f t="shared" si="319"/>
        <v>160.66666666666666</v>
      </c>
      <c r="BI78" s="287">
        <f>COUNTIF(Kamper!AL229:AN229,"&gt;0")</f>
        <v>0</v>
      </c>
      <c r="BJ78" s="86">
        <f>Kamper!AO229</f>
        <v>0</v>
      </c>
      <c r="BK78" s="52" t="str">
        <f t="shared" si="320"/>
        <v>NA</v>
      </c>
      <c r="BL78" s="85">
        <f>COUNTIF(Kamper!Z247:AB247,"&gt;0")</f>
        <v>0</v>
      </c>
      <c r="BM78" s="86">
        <f>Kamper!AC247</f>
        <v>0</v>
      </c>
      <c r="BN78" s="52" t="str">
        <f t="shared" si="321"/>
        <v>NA</v>
      </c>
      <c r="BO78" s="85">
        <f>COUNTIF(Kamper!N265:P265,"&gt;0")</f>
        <v>0</v>
      </c>
      <c r="BP78" s="86">
        <f>Kamper!Q265</f>
        <v>0</v>
      </c>
      <c r="BQ78" s="52" t="str">
        <f t="shared" si="322"/>
        <v>NA</v>
      </c>
      <c r="BR78" s="85">
        <f>COUNTIF(Kamper!B283:D283,"&gt;0")</f>
        <v>3</v>
      </c>
      <c r="BS78" s="297">
        <f>Kamper!E283</f>
        <v>497</v>
      </c>
      <c r="BT78" s="294">
        <f t="shared" si="323"/>
        <v>165.66666666666666</v>
      </c>
      <c r="BU78" s="271">
        <f t="shared" si="324"/>
        <v>1</v>
      </c>
      <c r="BV78" s="95">
        <f t="shared" si="325"/>
        <v>33</v>
      </c>
      <c r="BW78" s="95">
        <f t="shared" si="326"/>
        <v>5317</v>
      </c>
      <c r="BX78" s="241"/>
      <c r="BY78" s="97">
        <f t="shared" si="327"/>
        <v>161.12121212121212</v>
      </c>
      <c r="BZ78" s="85">
        <f>COUNTIF(Kamper!AX301:AZ301,"&gt;0")</f>
        <v>3</v>
      </c>
      <c r="CA78" s="86">
        <f>Kamper!BA301</f>
        <v>432</v>
      </c>
      <c r="CB78" s="52">
        <f t="shared" si="328"/>
        <v>144</v>
      </c>
      <c r="CC78" s="85">
        <f>COUNTIF(Kamper!AL319:AN319,"&gt;0")</f>
        <v>3</v>
      </c>
      <c r="CD78" s="86">
        <f>Kamper!AO319</f>
        <v>463</v>
      </c>
      <c r="CE78" s="52">
        <f t="shared" si="329"/>
        <v>154.33333333333334</v>
      </c>
      <c r="CF78" s="271">
        <f t="shared" si="330"/>
        <v>2</v>
      </c>
      <c r="CG78" s="234">
        <f t="shared" si="331"/>
        <v>39</v>
      </c>
      <c r="CH78" s="96">
        <f t="shared" si="332"/>
        <v>6212</v>
      </c>
      <c r="CI78" s="239"/>
      <c r="CJ78" s="97">
        <f t="shared" si="333"/>
        <v>159.28205128205127</v>
      </c>
    </row>
    <row r="79" spans="1:88" ht="17" thickBot="1">
      <c r="A79" s="11"/>
      <c r="B79" s="11"/>
      <c r="C79" s="217"/>
      <c r="D79" s="217"/>
      <c r="E79" s="217"/>
      <c r="F79" s="208">
        <f t="shared" si="334"/>
        <v>0</v>
      </c>
      <c r="G79" s="188">
        <f t="shared" si="294"/>
        <v>0</v>
      </c>
      <c r="H79" s="132" t="str">
        <f t="shared" si="295"/>
        <v>NA</v>
      </c>
      <c r="I79" s="219">
        <f t="shared" si="296"/>
        <v>0</v>
      </c>
      <c r="J79" s="141">
        <f>COUNTIF(Kamper!BD14:BF14,"&gt;0")</f>
        <v>0</v>
      </c>
      <c r="K79" s="60">
        <f>Kamper!BG14</f>
        <v>0</v>
      </c>
      <c r="L79" s="128" t="str">
        <f t="shared" si="297"/>
        <v>NA</v>
      </c>
      <c r="M79" s="60">
        <f>COUNTIF(Kamper!BD32:BF32,"&gt;0")</f>
        <v>0</v>
      </c>
      <c r="N79" s="60">
        <f>Kamper!BG32</f>
        <v>0</v>
      </c>
      <c r="O79" s="128" t="str">
        <f t="shared" si="298"/>
        <v>NA</v>
      </c>
      <c r="P79" s="60">
        <f>COUNTIF(Kamper!AX50:AZ50,"&gt;0")</f>
        <v>0</v>
      </c>
      <c r="Q79" s="60">
        <f>Kamper!BA50</f>
        <v>0</v>
      </c>
      <c r="R79" s="128" t="str">
        <f t="shared" si="299"/>
        <v>NA</v>
      </c>
      <c r="S79" s="60">
        <f>COUNTIF(Kamper!AR68:AT68,"&gt;0")</f>
        <v>0</v>
      </c>
      <c r="T79" s="60">
        <f>Kamper!AU68</f>
        <v>0</v>
      </c>
      <c r="U79" s="129" t="str">
        <f t="shared" si="300"/>
        <v>NA</v>
      </c>
      <c r="V79" s="271">
        <f t="shared" si="301"/>
        <v>0</v>
      </c>
      <c r="W79" s="130">
        <f t="shared" si="302"/>
        <v>0</v>
      </c>
      <c r="X79" s="95">
        <f t="shared" si="293"/>
        <v>0</v>
      </c>
      <c r="Y79" s="242"/>
      <c r="Z79" s="97" t="str">
        <f t="shared" si="303"/>
        <v>NA</v>
      </c>
      <c r="AA79" s="288">
        <f>COUNTIF(Kamper!AF86:AH86,"&gt;0")</f>
        <v>0</v>
      </c>
      <c r="AB79" s="199">
        <f>Kamper!AI86</f>
        <v>0</v>
      </c>
      <c r="AC79" s="61" t="str">
        <f t="shared" si="304"/>
        <v>NA</v>
      </c>
      <c r="AD79" s="289">
        <f>COUNTIF(Kamper!T104:V104,"&gt;0")</f>
        <v>0</v>
      </c>
      <c r="AE79" s="199">
        <f>Kamper!W104</f>
        <v>0</v>
      </c>
      <c r="AF79" s="61" t="str">
        <f t="shared" si="305"/>
        <v>NA</v>
      </c>
      <c r="AG79" s="289">
        <f>COUNTIF(Kamper!H122:J122,"&gt;0")</f>
        <v>0</v>
      </c>
      <c r="AH79" s="199">
        <f>Kamper!K122</f>
        <v>0</v>
      </c>
      <c r="AI79" s="61" t="str">
        <f t="shared" si="306"/>
        <v>NA</v>
      </c>
      <c r="AJ79" s="289">
        <f>COUNTIF(Kamper!BD140:BF140,"&gt;0")</f>
        <v>0</v>
      </c>
      <c r="AK79" s="199">
        <f>Kamper!BG140</f>
        <v>0</v>
      </c>
      <c r="AL79" s="62" t="str">
        <f t="shared" si="307"/>
        <v>NA</v>
      </c>
      <c r="AM79" s="271">
        <f t="shared" si="308"/>
        <v>0</v>
      </c>
      <c r="AN79" s="95">
        <f t="shared" si="309"/>
        <v>0</v>
      </c>
      <c r="AO79" s="234">
        <f t="shared" si="310"/>
        <v>0</v>
      </c>
      <c r="AP79" s="283"/>
      <c r="AQ79" s="97" t="str">
        <f t="shared" si="311"/>
        <v>NA</v>
      </c>
      <c r="AR79" s="288">
        <f>COUNTIF(Kamper!AR158:AT158,"&gt;0")</f>
        <v>0</v>
      </c>
      <c r="AS79" s="199">
        <f>Kamper!AU158</f>
        <v>0</v>
      </c>
      <c r="AT79" s="61" t="str">
        <f t="shared" si="312"/>
        <v>NA</v>
      </c>
      <c r="AU79" s="289">
        <f>COUNTIF(Kamper!AX176:AZ176,"&gt;0")</f>
        <v>0</v>
      </c>
      <c r="AV79" s="199">
        <f>Kamper!BA176</f>
        <v>0</v>
      </c>
      <c r="AW79" s="61" t="str">
        <f t="shared" si="313"/>
        <v>NA</v>
      </c>
      <c r="AX79" s="289">
        <f>COUNTIF(Kamper!AX194:AZ194,"&gt;0")</f>
        <v>0</v>
      </c>
      <c r="AY79" s="199">
        <f>Kamper!BA194</f>
        <v>0</v>
      </c>
      <c r="AZ79" s="61" t="str">
        <f t="shared" si="314"/>
        <v>NA</v>
      </c>
      <c r="BA79" s="289">
        <f>COUNTIF(Kamper!BD212:BF212,"&gt;0")</f>
        <v>0</v>
      </c>
      <c r="BB79" s="199">
        <f>Kamper!BG212</f>
        <v>0</v>
      </c>
      <c r="BC79" s="62" t="str">
        <f t="shared" si="315"/>
        <v>NA</v>
      </c>
      <c r="BD79" s="271">
        <f t="shared" si="316"/>
        <v>0</v>
      </c>
      <c r="BE79" s="95">
        <f t="shared" si="317"/>
        <v>0</v>
      </c>
      <c r="BF79" s="95">
        <f t="shared" si="318"/>
        <v>0</v>
      </c>
      <c r="BG79" s="242"/>
      <c r="BH79" s="97" t="str">
        <f t="shared" si="319"/>
        <v>NA</v>
      </c>
      <c r="BI79" s="288">
        <f>COUNTIF(Kamper!AL230:AN230,"&gt;0")</f>
        <v>0</v>
      </c>
      <c r="BJ79" s="199">
        <f>Kamper!AO230</f>
        <v>0</v>
      </c>
      <c r="BK79" s="61" t="str">
        <f t="shared" si="320"/>
        <v>NA</v>
      </c>
      <c r="BL79" s="289">
        <f>COUNTIF(Kamper!Z248:AB248,"&gt;0")</f>
        <v>0</v>
      </c>
      <c r="BM79" s="199">
        <f>Kamper!AC248</f>
        <v>0</v>
      </c>
      <c r="BN79" s="61" t="str">
        <f t="shared" si="321"/>
        <v>NA</v>
      </c>
      <c r="BO79" s="289">
        <f>COUNTIF(Kamper!N266:P266,"&gt;0")</f>
        <v>0</v>
      </c>
      <c r="BP79" s="199">
        <f>Kamper!Q266</f>
        <v>0</v>
      </c>
      <c r="BQ79" s="61" t="str">
        <f t="shared" si="322"/>
        <v>NA</v>
      </c>
      <c r="BR79" s="289">
        <f>COUNTIF(Kamper!B284:D284,"&gt;0")</f>
        <v>0</v>
      </c>
      <c r="BS79" s="298">
        <f>Kamper!E284</f>
        <v>0</v>
      </c>
      <c r="BT79" s="295" t="str">
        <f t="shared" si="323"/>
        <v>NA</v>
      </c>
      <c r="BU79" s="271">
        <f t="shared" si="324"/>
        <v>0</v>
      </c>
      <c r="BV79" s="95">
        <f t="shared" si="325"/>
        <v>0</v>
      </c>
      <c r="BW79" s="95">
        <f t="shared" si="326"/>
        <v>0</v>
      </c>
      <c r="BX79" s="242"/>
      <c r="BY79" s="97" t="str">
        <f t="shared" si="327"/>
        <v>NA</v>
      </c>
      <c r="BZ79" s="85">
        <f>COUNTIF(Kamper!AX302:AZ302,"&gt;0")</f>
        <v>0</v>
      </c>
      <c r="CA79" s="86">
        <f>Kamper!BA302</f>
        <v>0</v>
      </c>
      <c r="CB79" s="61" t="str">
        <f t="shared" si="328"/>
        <v>NA</v>
      </c>
      <c r="CC79" s="85">
        <f>COUNTIF(Kamper!AL320:AN320,"&gt;0")</f>
        <v>0</v>
      </c>
      <c r="CD79" s="86">
        <f>Kamper!AO320</f>
        <v>0</v>
      </c>
      <c r="CE79" s="61" t="str">
        <f t="shared" si="329"/>
        <v>NA</v>
      </c>
      <c r="CF79" s="271">
        <f t="shared" si="330"/>
        <v>0</v>
      </c>
      <c r="CG79" s="234">
        <f t="shared" si="331"/>
        <v>0</v>
      </c>
      <c r="CH79" s="96">
        <f t="shared" si="332"/>
        <v>0</v>
      </c>
      <c r="CI79" s="279"/>
      <c r="CJ79" s="97" t="str">
        <f t="shared" si="333"/>
        <v>NA</v>
      </c>
    </row>
    <row r="80" spans="1:88" ht="16" thickBot="1"/>
    <row r="81" spans="1:88" s="25" customFormat="1" ht="126" thickBot="1">
      <c r="B81" s="222" t="s">
        <v>264</v>
      </c>
      <c r="C81" s="222" t="s">
        <v>265</v>
      </c>
      <c r="D81" s="222" t="s">
        <v>266</v>
      </c>
      <c r="E81" s="222" t="s">
        <v>267</v>
      </c>
      <c r="F81" s="92" t="s">
        <v>61</v>
      </c>
      <c r="G81" s="94" t="s">
        <v>62</v>
      </c>
      <c r="H81" s="81" t="s">
        <v>63</v>
      </c>
      <c r="I81" s="82" t="s">
        <v>285</v>
      </c>
      <c r="J81" s="82" t="s">
        <v>192</v>
      </c>
      <c r="K81" s="83" t="s">
        <v>195</v>
      </c>
      <c r="L81" s="83" t="s">
        <v>194</v>
      </c>
      <c r="M81" s="83" t="s">
        <v>196</v>
      </c>
      <c r="N81" s="83" t="s">
        <v>193</v>
      </c>
      <c r="O81" s="83" t="s">
        <v>197</v>
      </c>
      <c r="P81" s="83" t="s">
        <v>198</v>
      </c>
      <c r="Q81" s="83" t="s">
        <v>199</v>
      </c>
      <c r="R81" s="83" t="s">
        <v>200</v>
      </c>
      <c r="S81" s="83" t="s">
        <v>201</v>
      </c>
      <c r="T81" s="83" t="s">
        <v>202</v>
      </c>
      <c r="U81" s="83" t="s">
        <v>203</v>
      </c>
      <c r="V81" s="269" t="s">
        <v>278</v>
      </c>
      <c r="W81" s="65" t="s">
        <v>188</v>
      </c>
      <c r="X81" s="233" t="s">
        <v>270</v>
      </c>
      <c r="Y81" s="233" t="s">
        <v>271</v>
      </c>
      <c r="Z81" s="65" t="s">
        <v>204</v>
      </c>
      <c r="AA81" s="103" t="s">
        <v>205</v>
      </c>
      <c r="AB81" s="83" t="s">
        <v>206</v>
      </c>
      <c r="AC81" s="84" t="s">
        <v>207</v>
      </c>
      <c r="AD81" s="84" t="s">
        <v>208</v>
      </c>
      <c r="AE81" s="83" t="s">
        <v>209</v>
      </c>
      <c r="AF81" s="84" t="s">
        <v>210</v>
      </c>
      <c r="AG81" s="84" t="s">
        <v>211</v>
      </c>
      <c r="AH81" s="83" t="s">
        <v>212</v>
      </c>
      <c r="AI81" s="84" t="s">
        <v>213</v>
      </c>
      <c r="AJ81" s="84" t="s">
        <v>214</v>
      </c>
      <c r="AK81" s="83" t="s">
        <v>215</v>
      </c>
      <c r="AL81" s="84" t="s">
        <v>216</v>
      </c>
      <c r="AM81" s="269" t="s">
        <v>279</v>
      </c>
      <c r="AN81" s="65" t="s">
        <v>189</v>
      </c>
      <c r="AO81" s="105" t="s">
        <v>217</v>
      </c>
      <c r="AP81" s="233" t="s">
        <v>273</v>
      </c>
      <c r="AQ81" s="65" t="s">
        <v>218</v>
      </c>
      <c r="AR81" s="103" t="s">
        <v>219</v>
      </c>
      <c r="AS81" s="83" t="s">
        <v>220</v>
      </c>
      <c r="AT81" s="84" t="s">
        <v>221</v>
      </c>
      <c r="AU81" s="84" t="s">
        <v>222</v>
      </c>
      <c r="AV81" s="83" t="s">
        <v>223</v>
      </c>
      <c r="AW81" s="84" t="s">
        <v>224</v>
      </c>
      <c r="AX81" s="84" t="s">
        <v>225</v>
      </c>
      <c r="AY81" s="83" t="s">
        <v>226</v>
      </c>
      <c r="AZ81" s="84" t="s">
        <v>227</v>
      </c>
      <c r="BA81" s="84" t="s">
        <v>228</v>
      </c>
      <c r="BB81" s="83" t="s">
        <v>229</v>
      </c>
      <c r="BC81" s="84" t="s">
        <v>230</v>
      </c>
      <c r="BD81" s="269" t="s">
        <v>280</v>
      </c>
      <c r="BE81" s="65" t="s">
        <v>190</v>
      </c>
      <c r="BF81" s="65" t="s">
        <v>231</v>
      </c>
      <c r="BG81" s="233" t="s">
        <v>274</v>
      </c>
      <c r="BH81" s="65" t="s">
        <v>232</v>
      </c>
      <c r="BI81" s="103" t="s">
        <v>233</v>
      </c>
      <c r="BJ81" s="83" t="s">
        <v>234</v>
      </c>
      <c r="BK81" s="84" t="s">
        <v>235</v>
      </c>
      <c r="BL81" s="84" t="s">
        <v>236</v>
      </c>
      <c r="BM81" s="83" t="s">
        <v>237</v>
      </c>
      <c r="BN81" s="84" t="s">
        <v>238</v>
      </c>
      <c r="BO81" s="84" t="s">
        <v>239</v>
      </c>
      <c r="BP81" s="83" t="s">
        <v>240</v>
      </c>
      <c r="BQ81" s="84" t="s">
        <v>241</v>
      </c>
      <c r="BR81" s="84" t="s">
        <v>242</v>
      </c>
      <c r="BS81" s="83" t="s">
        <v>243</v>
      </c>
      <c r="BT81" s="84" t="s">
        <v>244</v>
      </c>
      <c r="BU81" s="269" t="s">
        <v>281</v>
      </c>
      <c r="BV81" s="65" t="s">
        <v>191</v>
      </c>
      <c r="BW81" s="65" t="s">
        <v>245</v>
      </c>
      <c r="BX81" s="233" t="s">
        <v>274</v>
      </c>
      <c r="BY81" s="65" t="s">
        <v>246</v>
      </c>
      <c r="BZ81" s="84" t="s">
        <v>247</v>
      </c>
      <c r="CA81" s="83" t="s">
        <v>248</v>
      </c>
      <c r="CB81" s="84" t="s">
        <v>249</v>
      </c>
      <c r="CC81" s="84" t="s">
        <v>250</v>
      </c>
      <c r="CD81" s="83" t="s">
        <v>251</v>
      </c>
      <c r="CE81" s="84" t="s">
        <v>252</v>
      </c>
      <c r="CF81" s="269" t="s">
        <v>284</v>
      </c>
      <c r="CG81" s="313" t="s">
        <v>253</v>
      </c>
      <c r="CH81" s="314" t="s">
        <v>254</v>
      </c>
      <c r="CI81" s="315" t="s">
        <v>276</v>
      </c>
      <c r="CJ81" s="316" t="s">
        <v>255</v>
      </c>
    </row>
    <row r="82" spans="1:88" s="2" customFormat="1" ht="25" thickBot="1">
      <c r="A82" s="181" t="s">
        <v>30</v>
      </c>
      <c r="B82" s="219">
        <f>COUNTIF(J82,"&gt;0")+COUNTIF(M82,"&gt;0")+COUNTIF(P82,"&gt;0")+COUNTIF(S82,"&gt;0")+COUNTIF(AA82,"&gt;0")++COUNTIF(AD82,"&gt;0")++COUNTIF(AG82,"&gt;0")+COUNTIF(AJ82,"&gt;0")+COUNTIF(AR82,"&gt;0")+COUNTIF(AU82,"&gt;0")+COUNTIF(AX82,"&gt;0")+COUNTIF(BA82,"&gt;0")+COUNTIF(BI82,"&gt;0")+COUNTIF(BL82,"&gt;0")+COUNTIF(BO82,"&gt;0")+COUNTIF(BR82,"&gt;0")+COUNTIF(BZ82,"&gt;0")+COUNTIF(CC82,"&gt;0")</f>
        <v>17</v>
      </c>
      <c r="C82" s="220">
        <f>COUNTIF(Kamper!AU19,"S")+COUNTIF(Kamper!AU37,"S")+COUNTIF(Kamper!BG55,"S")+COUNTIF(Kamper!BG73,"S")+COUNTIF(Kamper!BG91,"S")+COUNTIF(Kamper!AU109,"S")+COUNTIF(Kamper!AI127,"S")+COUNTIF(Kamper!W145,"S")+COUNTIF(Kamper!K163,"S")+COUNTIF(Kamper!AO181,"S")+COUNTIF(Kamper!AO199,"S")+COUNTIF(Kamper!BA217,"S")+COUNTIF(Kamper!BA235,"S")+COUNTIF(Kamper!BA253,"S")+COUNTIF(Kamper!AO271,"S")+COUNTIF(Kamper!AC289,"S")+COUNTIF(Kamper!Q307,"S")+COUNTIF(Kamper!E325,"S")</f>
        <v>8</v>
      </c>
      <c r="D82" s="220">
        <f>COUNTIF(Kamper!AU19,"U")+COUNTIF(Kamper!AU37,"U")+COUNTIF(Kamper!BG55,"U")+COUNTIF(Kamper!BG73,"U")+COUNTIF(Kamper!BG91,"U")+COUNTIF(Kamper!AU109,"U")+COUNTIF(Kamper!AI127,"U")+COUNTIF(Kamper!W145,"U")+COUNTIF(Kamper!K163,"U")+COUNTIF(Kamper!AO181,"U")+COUNTIF(Kamper!AO199,"U")+COUNTIF(Kamper!BA217,"U")+COUNTIF(Kamper!BA235,"U")+COUNTIF(Kamper!BA253,"U")+COUNTIF(Kamper!AO271,"U")+COUNTIF(Kamper!AC289,"U")+COUNTIF(Kamper!Q307,"U")+COUNTIF(Kamper!E325,"U")</f>
        <v>1</v>
      </c>
      <c r="E82" s="220">
        <f>COUNTIF(Kamper!AU19,"T")+COUNTIF(Kamper!AU37,"T")+COUNTIF(Kamper!BG55,"T")+COUNTIF(Kamper!BG73,"T")+COUNTIF(Kamper!BG91,"T")+COUNTIF(Kamper!AU109,"T")+COUNTIF(Kamper!AI127,"T")+COUNTIF(Kamper!W145,"T")+COUNTIF(Kamper!K163,"T")+COUNTIF(Kamper!AO181,"T")+COUNTIF(Kamper!AO199,"T")+COUNTIF(Kamper!BA217,"T")+COUNTIF(Kamper!BA235,"T")+COUNTIF(Kamper!BA253,"T")+COUNTIF(Kamper!AO271,"T")+COUNTIF(Kamper!AC289,"T")+COUNTIF(Kamper!Q307,"T")+COUNTIF(Kamper!E325,"T")</f>
        <v>8</v>
      </c>
      <c r="F82" s="172">
        <f>CG82</f>
        <v>153</v>
      </c>
      <c r="G82" s="173">
        <f>CH82</f>
        <v>19155</v>
      </c>
      <c r="H82" s="174">
        <f>IFERROR(G82/F82,"NA")</f>
        <v>125.19607843137256</v>
      </c>
      <c r="I82" s="332">
        <f>MAX(K82,N82,Q82,T82,AB82,AE82,AH82,AK82,AS82,AV82,AY82,BB82,BK82,BN82,BQ82,BT82,CA82,CD82)</f>
        <v>1225</v>
      </c>
      <c r="J82" s="322">
        <f>COUNTIF(Kamper!AR8:AT14,"&gt;0")</f>
        <v>9</v>
      </c>
      <c r="K82" s="184">
        <f>Kamper!AU16-Kamper!AU15</f>
        <v>1175</v>
      </c>
      <c r="L82" s="205">
        <f>IFERROR(K82/J82,"NA")</f>
        <v>130.55555555555554</v>
      </c>
      <c r="M82" s="184">
        <f>COUNTIF(Kamper!AR26:AT32,"&gt;0")</f>
        <v>9</v>
      </c>
      <c r="N82" s="184">
        <f>Kamper!AU34-Kamper!AU33</f>
        <v>1193</v>
      </c>
      <c r="O82" s="205">
        <f>IFERROR(N82/M82,"NA")</f>
        <v>132.55555555555554</v>
      </c>
      <c r="P82" s="184">
        <f>COUNTIF(Kamper!BD44:BF50,"&gt;0")</f>
        <v>9</v>
      </c>
      <c r="Q82" s="184">
        <f>Kamper!BG52-Kamper!BG51</f>
        <v>1189</v>
      </c>
      <c r="R82" s="205">
        <f>IFERROR(Q82/P82,"NA")</f>
        <v>132.11111111111111</v>
      </c>
      <c r="S82" s="184">
        <f>COUNTIF(Kamper!BD62:BF68,"&gt;0")</f>
        <v>9</v>
      </c>
      <c r="T82" s="184">
        <f>Kamper!BG70-Kamper!BG69</f>
        <v>1090</v>
      </c>
      <c r="U82" s="211">
        <f>IFERROR(T82/S82,"NA")</f>
        <v>121.11111111111111</v>
      </c>
      <c r="V82" s="258">
        <f>COUNTIF(J82,"&gt;0")+COUNTIF(M82,"&gt;0")+COUNTIF(P82,"&gt;0")+COUNTIF(S82,"&gt;0")</f>
        <v>4</v>
      </c>
      <c r="W82" s="87">
        <f>J82+M82+P82+S82</f>
        <v>36</v>
      </c>
      <c r="X82" s="87">
        <f t="shared" ref="X82:X89" si="335">K82+N82+Q82+T82</f>
        <v>4647</v>
      </c>
      <c r="Y82" s="170">
        <f>X82+(V82*3*HCP!B18)</f>
        <v>6087</v>
      </c>
      <c r="Z82" s="90">
        <f>IFERROR(X82/W82,"NA")</f>
        <v>129.08333333333334</v>
      </c>
      <c r="AA82" s="185">
        <f>COUNTIF(Kamper!BD80:BF86,"&gt;0")</f>
        <v>9</v>
      </c>
      <c r="AB82" s="184">
        <f>Kamper!BG88-Kamper!BG87</f>
        <v>1128</v>
      </c>
      <c r="AC82" s="285">
        <f>IFERROR(AB82/AA82,"NA")</f>
        <v>125.33333333333333</v>
      </c>
      <c r="AD82" s="186">
        <f>COUNTIF(Kamper!AR98:AT104,"&gt;0")</f>
        <v>9</v>
      </c>
      <c r="AE82" s="184">
        <f>Kamper!AU106-Kamper!AU105</f>
        <v>1077</v>
      </c>
      <c r="AF82" s="285">
        <f>IFERROR(AE82/AD82,"NA")</f>
        <v>119.66666666666667</v>
      </c>
      <c r="AG82" s="186">
        <f>COUNTIF(Kamper!AF116:AH122,"&gt;0")</f>
        <v>9</v>
      </c>
      <c r="AH82" s="184">
        <f>Kamper!AI124-Kamper!AI123</f>
        <v>1104</v>
      </c>
      <c r="AI82" s="285">
        <f>IFERROR(AH82/AG82,"NA")</f>
        <v>122.66666666666667</v>
      </c>
      <c r="AJ82" s="186">
        <f>COUNTIF(Kamper!T134:V140,"&gt;0")</f>
        <v>9</v>
      </c>
      <c r="AK82" s="184">
        <f>Kamper!W142-Kamper!W141</f>
        <v>1075</v>
      </c>
      <c r="AL82" s="285">
        <f>IFERROR(AK82/AJ82,"NA")</f>
        <v>119.44444444444444</v>
      </c>
      <c r="AM82" s="258">
        <f>COUNTIF(AA82,"&gt;0")+COUNTIF(AD82,"&gt;0")+COUNTIF(AG82,"&gt;0")+COUNTIF(AJ82,"&gt;0")</f>
        <v>4</v>
      </c>
      <c r="AN82" s="87">
        <f>W82+AA82+AD82+AG82+AJ82</f>
        <v>72</v>
      </c>
      <c r="AO82" s="87">
        <f>X82+AB82+AE82+AH82+AK82</f>
        <v>9031</v>
      </c>
      <c r="AP82" s="272">
        <f>Y82+AB82+AE82+AH82+AK82+(AM82*3*HCP!F18)</f>
        <v>12091</v>
      </c>
      <c r="AQ82" s="90">
        <f>IFERROR(AO82/AN82,"NA")</f>
        <v>125.43055555555556</v>
      </c>
      <c r="AR82" s="185">
        <f>COUNTIF(Kamper!H152:J158,"&gt;0")</f>
        <v>9</v>
      </c>
      <c r="AS82" s="184">
        <f>Kamper!K160-Kamper!K159</f>
        <v>1137</v>
      </c>
      <c r="AT82" s="285">
        <f>IFERROR(AS82/AR82,"NA")</f>
        <v>126.33333333333333</v>
      </c>
      <c r="AU82" s="186">
        <f>COUNTIF(Kamper!AL170:AN176,"&gt;0")</f>
        <v>9</v>
      </c>
      <c r="AV82" s="184">
        <f>Kamper!AO178-Kamper!AO177</f>
        <v>1225</v>
      </c>
      <c r="AW82" s="285">
        <f>IFERROR(AV82/AU82,"NA")</f>
        <v>136.11111111111111</v>
      </c>
      <c r="AX82" s="186">
        <f>COUNTIF(Kamper!AL188:AN194,"&gt;0")</f>
        <v>9</v>
      </c>
      <c r="AY82" s="184">
        <f>Kamper!AO196-Kamper!AO195</f>
        <v>1026</v>
      </c>
      <c r="AZ82" s="285">
        <f>IFERROR(AY82/AX82,"NA")</f>
        <v>114</v>
      </c>
      <c r="BA82" s="186">
        <f>COUNTIF(Kamper!AX206:AZ212,"&gt;0")</f>
        <v>9</v>
      </c>
      <c r="BB82" s="184">
        <f>Kamper!BA214-Kamper!BA213</f>
        <v>1092</v>
      </c>
      <c r="BC82" s="285">
        <f>IFERROR(BB82/BA82,"NA")</f>
        <v>121.33333333333333</v>
      </c>
      <c r="BD82" s="258">
        <f>COUNTIF(AR82,"&gt;0")+COUNTIF(AU82,"&gt;0")+COUNTIF(AX82,"&gt;0")+COUNTIF(BA82,"&gt;0")</f>
        <v>4</v>
      </c>
      <c r="BE82" s="87">
        <f>AN82+AR82+AU82+AX82+BA82</f>
        <v>108</v>
      </c>
      <c r="BF82" s="87">
        <f>AO82+AS82+AV82+AY82+BB82</f>
        <v>13511</v>
      </c>
      <c r="BG82" s="238">
        <f>AP82+AS82+AV82+AY82+BB82+(BD82*3*HCP!K18)</f>
        <v>18119</v>
      </c>
      <c r="BH82" s="90">
        <f>IFERROR(BF82/BE82,"NA")</f>
        <v>125.10185185185185</v>
      </c>
      <c r="BI82" s="185">
        <f>COUNTIF(Kamper!AX224:AZ230,"&gt;0")</f>
        <v>9</v>
      </c>
      <c r="BJ82" s="184">
        <f>Kamper!BA232-Kamper!BA231</f>
        <v>1078</v>
      </c>
      <c r="BK82" s="285">
        <f>IFERROR(BJ82/BI82,"NA")</f>
        <v>119.77777777777777</v>
      </c>
      <c r="BL82" s="186">
        <f>COUNTIF(Kamper!AX242:AZ248,"&gt;0")</f>
        <v>9</v>
      </c>
      <c r="BM82" s="184">
        <f>Kamper!BA250-Kamper!BA249</f>
        <v>1167</v>
      </c>
      <c r="BN82" s="285">
        <f>IFERROR(BM82/BL82,"NA")</f>
        <v>129.66666666666666</v>
      </c>
      <c r="BO82" s="186">
        <f>COUNTIF(Kamper!AL260:AN266,"&gt;0")</f>
        <v>9</v>
      </c>
      <c r="BP82" s="184">
        <f>Kamper!AO268-Kamper!AO267</f>
        <v>1099</v>
      </c>
      <c r="BQ82" s="285">
        <f>IFERROR(BP82/BO82,"NA")</f>
        <v>122.11111111111111</v>
      </c>
      <c r="BR82" s="186">
        <f>COUNTIF(Kamper!Z278:AB284,"&gt;0")</f>
        <v>0</v>
      </c>
      <c r="BS82" s="184">
        <f>Kamper!AC286-Kamper!AC285</f>
        <v>0</v>
      </c>
      <c r="BT82" s="285" t="str">
        <f>IFERROR(BS82/BR82,"NA")</f>
        <v>NA</v>
      </c>
      <c r="BU82" s="258">
        <f>COUNTIF(BI82,"&gt;0")+COUNTIF(BL82,"&gt;0")+COUNTIF(BO82,"&gt;0")+COUNTIF(BR82,"&gt;0")</f>
        <v>3</v>
      </c>
      <c r="BV82" s="87">
        <f>BE82+BI82+BL82+BO82+BR82</f>
        <v>135</v>
      </c>
      <c r="BW82" s="87">
        <f>BF82+BJ82+BM82+BP82+BS82</f>
        <v>16855</v>
      </c>
      <c r="BX82" s="238">
        <f>BG82+BJ82+BM82+BP82+BS82+(BU82*3*HCP!P18)</f>
        <v>22597</v>
      </c>
      <c r="BY82" s="90">
        <f>IFERROR(BW82/BV82,"NA")</f>
        <v>124.85185185185185</v>
      </c>
      <c r="BZ82" s="186">
        <f>COUNTIF(Kamper!N296:P302,"&gt;0")</f>
        <v>9</v>
      </c>
      <c r="CA82" s="184">
        <f>Kamper!Q304-Kamper!Q303</f>
        <v>1145</v>
      </c>
      <c r="CB82" s="285">
        <f>IFERROR(CA82/BZ82,"NA")</f>
        <v>127.22222222222223</v>
      </c>
      <c r="CC82" s="186">
        <f>COUNTIF(Kamper!B314:D320,"&gt;0")</f>
        <v>9</v>
      </c>
      <c r="CD82" s="184">
        <f>Kamper!E322-Kamper!E321</f>
        <v>1155</v>
      </c>
      <c r="CE82" s="285">
        <f>IFERROR(CD82/CC82,"NA")</f>
        <v>128.33333333333334</v>
      </c>
      <c r="CF82" s="317">
        <f>COUNTIF(BZ82,"&gt;0")+COUNTIF(CC82,"&gt;0")</f>
        <v>2</v>
      </c>
      <c r="CG82" s="243">
        <f>BV82+BZ82+CC82</f>
        <v>153</v>
      </c>
      <c r="CH82" s="238">
        <f>BW82+CA82+CD82</f>
        <v>19155</v>
      </c>
      <c r="CI82" s="238">
        <f>BX82+CA82+CD82+(CF82*3*HCP!U18)</f>
        <v>25599</v>
      </c>
      <c r="CJ82" s="277">
        <f>IFERROR(CH82/CG82,"NA")</f>
        <v>125.19607843137256</v>
      </c>
    </row>
    <row r="83" spans="1:88" ht="17" thickBot="1">
      <c r="A83" s="182" t="s">
        <v>85</v>
      </c>
      <c r="B83" s="47"/>
      <c r="C83" s="47"/>
      <c r="D83" s="47"/>
      <c r="E83" s="47"/>
      <c r="F83" s="196">
        <f>CG83</f>
        <v>36</v>
      </c>
      <c r="G83" s="192">
        <f t="shared" ref="G83:G89" si="336">CH83</f>
        <v>4946</v>
      </c>
      <c r="H83" s="193">
        <f t="shared" ref="H83:H89" si="337">IFERROR(G83/F83,"NA")</f>
        <v>137.38888888888889</v>
      </c>
      <c r="I83" s="332">
        <f t="shared" ref="I83:I89" si="338">MAX(K83,N83,Q83,T83,AB83,AE83,AH83,AK83,AS83,AV83,AY83,BB83,BK83,BN83,BQ83,BT83,CA83,CD83)</f>
        <v>483</v>
      </c>
      <c r="J83" s="180">
        <f>COUNTIF(Kamper!AR8:AT8,"&gt;0")</f>
        <v>3</v>
      </c>
      <c r="K83" s="86">
        <f>Kamper!AU8</f>
        <v>366</v>
      </c>
      <c r="L83" s="309">
        <f t="shared" ref="L83:L89" si="339">IFERROR(K83/J83,"NA")</f>
        <v>122</v>
      </c>
      <c r="M83" s="86">
        <f>COUNTIF(Kamper!AR26:AT26,"&gt;0")</f>
        <v>3</v>
      </c>
      <c r="N83" s="86">
        <f>Kamper!AU26</f>
        <v>483</v>
      </c>
      <c r="O83" s="309">
        <f t="shared" ref="O83:O89" si="340">IFERROR(N83/M83,"NA")</f>
        <v>161</v>
      </c>
      <c r="P83" s="86">
        <f>COUNTIF(Kamper!BD44:BF44,"&gt;0")</f>
        <v>3</v>
      </c>
      <c r="Q83" s="86">
        <f>Kamper!BG44</f>
        <v>457</v>
      </c>
      <c r="R83" s="309">
        <f t="shared" ref="R83:R89" si="341">IFERROR(Q83/P83,"NA")</f>
        <v>152.33333333333334</v>
      </c>
      <c r="S83" s="86">
        <f>COUNTIF(Kamper!BD62:BF62,"&gt;0")</f>
        <v>0</v>
      </c>
      <c r="T83" s="86">
        <f>Kamper!BG62</f>
        <v>0</v>
      </c>
      <c r="U83" s="310" t="str">
        <f t="shared" ref="U83:U89" si="342">IFERROR(T83/S83,"NA")</f>
        <v>NA</v>
      </c>
      <c r="V83" s="311">
        <f t="shared" ref="V83:V89" si="343">COUNTIF(J83,"&gt;0")+COUNTIF(M83,"&gt;0")+COUNTIF(P83,"&gt;0")+COUNTIF(S83,"&gt;0")</f>
        <v>3</v>
      </c>
      <c r="W83" s="194">
        <f t="shared" ref="W83:W89" si="344">J83+M83+P83+S83</f>
        <v>9</v>
      </c>
      <c r="X83" s="195">
        <f t="shared" si="335"/>
        <v>1306</v>
      </c>
      <c r="Y83" s="241"/>
      <c r="Z83" s="150">
        <f t="shared" ref="Z83:Z89" si="345">IFERROR(X83/W83,"NA")</f>
        <v>145.11111111111111</v>
      </c>
      <c r="AA83" s="104">
        <f>COUNTIF(Kamper!BD80:BF80,"&gt;0")</f>
        <v>3</v>
      </c>
      <c r="AB83" s="86">
        <f>Kamper!BG80</f>
        <v>425</v>
      </c>
      <c r="AC83" s="55">
        <f t="shared" ref="AC83:AC89" si="346">IFERROR(AB83/AA83,"NA")</f>
        <v>141.66666666666666</v>
      </c>
      <c r="AD83" s="85">
        <f>COUNTIF(Kamper!AR98:AT98,"&gt;0")</f>
        <v>3</v>
      </c>
      <c r="AE83" s="86">
        <f>Kamper!AU98</f>
        <v>465</v>
      </c>
      <c r="AF83" s="55">
        <f t="shared" ref="AF83:AF89" si="347">IFERROR(AE83/AD83,"NA")</f>
        <v>155</v>
      </c>
      <c r="AG83" s="85">
        <f>COUNTIF(Kamper!AF116:AH116,"&gt;0")</f>
        <v>3</v>
      </c>
      <c r="AH83" s="86">
        <f>Kamper!AI116</f>
        <v>366</v>
      </c>
      <c r="AI83" s="55">
        <f t="shared" ref="AI83:AI89" si="348">IFERROR(AH83/AG83,"NA")</f>
        <v>122</v>
      </c>
      <c r="AJ83" s="85">
        <f>COUNTIF(Kamper!T134:V134,"&gt;0")</f>
        <v>3</v>
      </c>
      <c r="AK83" s="86">
        <f>Kamper!W134</f>
        <v>374</v>
      </c>
      <c r="AL83" s="55">
        <f t="shared" ref="AL83:AL89" si="349">IFERROR(AK83/AJ83,"NA")</f>
        <v>124.66666666666667</v>
      </c>
      <c r="AM83" s="271">
        <f t="shared" ref="AM83:AM89" si="350">COUNTIF(AA83,"&gt;0")+COUNTIF(AD83,"&gt;0")+COUNTIF(AG83,"&gt;0")+COUNTIF(AJ83,"&gt;0")</f>
        <v>4</v>
      </c>
      <c r="AN83" s="95">
        <f t="shared" ref="AN83:AN89" si="351">W83+AA83+AD83+AG83+AJ83</f>
        <v>21</v>
      </c>
      <c r="AO83" s="234">
        <f t="shared" ref="AO83:AO89" si="352">X83+AB83+AE83+AH83+AK83</f>
        <v>2936</v>
      </c>
      <c r="AP83" s="281"/>
      <c r="AQ83" s="97">
        <f t="shared" ref="AQ83:AQ89" si="353">IFERROR(AO83/AN83,"NA")</f>
        <v>139.8095238095238</v>
      </c>
      <c r="AR83" s="104">
        <f>COUNTIF(Kamper!H152:J152,"&gt;0")</f>
        <v>0</v>
      </c>
      <c r="AS83" s="86">
        <f>Kamper!K152</f>
        <v>0</v>
      </c>
      <c r="AT83" s="55" t="str">
        <f t="shared" ref="AT83:AT89" si="354">IFERROR(AS83/AR83,"NA")</f>
        <v>NA</v>
      </c>
      <c r="AU83" s="85">
        <f>COUNTIF(Kamper!AL170:AN170,"&gt;0")</f>
        <v>0</v>
      </c>
      <c r="AV83" s="86">
        <f>Kamper!AO170</f>
        <v>0</v>
      </c>
      <c r="AW83" s="55" t="str">
        <f t="shared" ref="AW83:AW89" si="355">IFERROR(AV83/AU83,"NA")</f>
        <v>NA</v>
      </c>
      <c r="AX83" s="85">
        <f>COUNTIF(Kamper!AL188:AN188,"&gt;0")</f>
        <v>3</v>
      </c>
      <c r="AY83" s="86">
        <f>Kamper!AO188</f>
        <v>360</v>
      </c>
      <c r="AZ83" s="55">
        <f t="shared" ref="AZ83:AZ89" si="356">IFERROR(AY83/AX83,"NA")</f>
        <v>120</v>
      </c>
      <c r="BA83" s="85">
        <f>COUNTIF(Kamper!AX206:AZ206,"&gt;0")</f>
        <v>3</v>
      </c>
      <c r="BB83" s="86">
        <f>Kamper!BA206</f>
        <v>410</v>
      </c>
      <c r="BC83" s="55">
        <f t="shared" ref="BC83:BC89" si="357">IFERROR(BB83/BA83,"NA")</f>
        <v>136.66666666666666</v>
      </c>
      <c r="BD83" s="271">
        <f t="shared" ref="BD83:BD89" si="358">COUNTIF(AR83,"&gt;0")+COUNTIF(AU83,"&gt;0")+COUNTIF(AX83,"&gt;0")+COUNTIF(BA83,"&gt;0")</f>
        <v>2</v>
      </c>
      <c r="BE83" s="95">
        <f t="shared" ref="BE83:BE89" si="359">AN83+AR83+AU83+AX83+BA83</f>
        <v>27</v>
      </c>
      <c r="BF83" s="95">
        <f t="shared" ref="BF83:BF89" si="360">AO83+AS83+AV83+AY83+BB83</f>
        <v>3706</v>
      </c>
      <c r="BG83" s="240"/>
      <c r="BH83" s="97">
        <f t="shared" ref="BH83:BH89" si="361">IFERROR(BF83/BE83,"NA")</f>
        <v>137.25925925925927</v>
      </c>
      <c r="BI83" s="104">
        <f>COUNTIF(Kamper!BA224,"&gt;0")</f>
        <v>0</v>
      </c>
      <c r="BJ83" s="86">
        <f>Kamper!BA224</f>
        <v>0</v>
      </c>
      <c r="BK83" s="55" t="str">
        <f t="shared" ref="BK83:BK89" si="362">IFERROR(BJ83/BI83,"NA")</f>
        <v>NA</v>
      </c>
      <c r="BL83" s="85">
        <f>COUNTIF(Kamper!AX242:AZ242,"&gt;0")</f>
        <v>3</v>
      </c>
      <c r="BM83" s="86">
        <f>Kamper!BA242</f>
        <v>384</v>
      </c>
      <c r="BN83" s="55">
        <f t="shared" ref="BN83:BN89" si="363">IFERROR(BM83/BL83,"NA")</f>
        <v>128</v>
      </c>
      <c r="BO83" s="85">
        <f>COUNTIF(Kamper!AL260:AN260,"&gt;0")</f>
        <v>3</v>
      </c>
      <c r="BP83" s="86">
        <f>Kamper!AO260</f>
        <v>434</v>
      </c>
      <c r="BQ83" s="55">
        <f t="shared" ref="BQ83:BQ89" si="364">IFERROR(BP83/BO83,"NA")</f>
        <v>144.66666666666666</v>
      </c>
      <c r="BR83" s="85">
        <f>COUNTIF(Kamper!Z278:AB278,"&gt;0")</f>
        <v>0</v>
      </c>
      <c r="BS83" s="86">
        <f>Kamper!AC278</f>
        <v>0</v>
      </c>
      <c r="BT83" s="55" t="str">
        <f t="shared" ref="BT83:BT89" si="365">IFERROR(BS83/BR83,"NA")</f>
        <v>NA</v>
      </c>
      <c r="BU83" s="271">
        <f t="shared" ref="BU83:BU89" si="366">COUNTIF(BI83,"&gt;0")+COUNTIF(BL83,"&gt;0")+COUNTIF(BO83,"&gt;0")+COUNTIF(BR83,"&gt;0")</f>
        <v>2</v>
      </c>
      <c r="BV83" s="95">
        <f t="shared" ref="BV83:BV89" si="367">BE83+BI83+BL83+BO83+BR83</f>
        <v>33</v>
      </c>
      <c r="BW83" s="95">
        <f t="shared" ref="BW83:BW89" si="368">BF83+BJ83+BM83+BP83+BS83</f>
        <v>4524</v>
      </c>
      <c r="BX83" s="240"/>
      <c r="BY83" s="97">
        <f t="shared" ref="BY83:BY89" si="369">IFERROR(BW83/BV83,"NA")</f>
        <v>137.09090909090909</v>
      </c>
      <c r="BZ83" s="85">
        <f>COUNTIF(Kamper!N296:P296,"&gt;0")</f>
        <v>0</v>
      </c>
      <c r="CA83" s="86">
        <f>Kamper!Q296</f>
        <v>0</v>
      </c>
      <c r="CB83" s="55" t="str">
        <f t="shared" ref="CB83:CB89" si="370">IFERROR(CA83/BZ83,"NA")</f>
        <v>NA</v>
      </c>
      <c r="CC83" s="85">
        <f>COUNTIF(Kamper!B314:D314,"&gt;0")</f>
        <v>3</v>
      </c>
      <c r="CD83" s="86">
        <f>Kamper!E314</f>
        <v>422</v>
      </c>
      <c r="CE83" s="55">
        <f t="shared" ref="CE83:CE89" si="371">IFERROR(CD83/CC83,"NA")</f>
        <v>140.66666666666666</v>
      </c>
      <c r="CF83" s="271">
        <f t="shared" ref="CF83:CF89" si="372">COUNTIF(BZ83,"&gt;0")+COUNTIF(CC83,"&gt;0")</f>
        <v>1</v>
      </c>
      <c r="CG83" s="234">
        <f t="shared" ref="CG83:CG89" si="373">BV83+BZ83+CC83</f>
        <v>36</v>
      </c>
      <c r="CH83" s="96">
        <f t="shared" ref="CH83:CH89" si="374">BW83+CA83+CD83</f>
        <v>4946</v>
      </c>
      <c r="CI83" s="278"/>
      <c r="CJ83" s="97">
        <f t="shared" ref="CJ83:CJ89" si="375">IFERROR(CH83/CG83,"NA")</f>
        <v>137.38888888888889</v>
      </c>
    </row>
    <row r="84" spans="1:88" ht="17" thickBot="1">
      <c r="A84" s="183" t="s">
        <v>290</v>
      </c>
      <c r="B84" s="48"/>
      <c r="C84" s="48"/>
      <c r="D84" s="48"/>
      <c r="E84" s="48"/>
      <c r="F84" s="145">
        <f t="shared" ref="F84:F89" si="376">CG84</f>
        <v>25</v>
      </c>
      <c r="G84" s="75">
        <f t="shared" si="336"/>
        <v>3571</v>
      </c>
      <c r="H84" s="131">
        <f t="shared" si="337"/>
        <v>142.84</v>
      </c>
      <c r="I84" s="332">
        <f t="shared" si="338"/>
        <v>473</v>
      </c>
      <c r="J84" s="139">
        <f>COUNTIF(Kamper!AR9:AT9,"&gt;0")</f>
        <v>3</v>
      </c>
      <c r="K84" s="26">
        <f>Kamper!AU9</f>
        <v>407</v>
      </c>
      <c r="L84" s="125">
        <f t="shared" si="339"/>
        <v>135.66666666666666</v>
      </c>
      <c r="M84" s="26">
        <f>COUNTIF(Kamper!AR27:AT27,"&gt;0")</f>
        <v>0</v>
      </c>
      <c r="N84" s="26">
        <f>Kamper!AU27</f>
        <v>0</v>
      </c>
      <c r="O84" s="125" t="str">
        <f t="shared" si="340"/>
        <v>NA</v>
      </c>
      <c r="P84" s="26">
        <f>COUNTIF(Kamper!BD45:BF45,"&gt;0")</f>
        <v>3</v>
      </c>
      <c r="Q84" s="26">
        <f>Kamper!BG45</f>
        <v>406</v>
      </c>
      <c r="R84" s="125">
        <f t="shared" si="341"/>
        <v>135.33333333333334</v>
      </c>
      <c r="S84" s="26">
        <f>COUNTIF(Kamper!BD63:BF63,"&gt;0")</f>
        <v>3</v>
      </c>
      <c r="T84" s="26">
        <f>Kamper!BG63</f>
        <v>473</v>
      </c>
      <c r="U84" s="126">
        <f t="shared" si="342"/>
        <v>157.66666666666666</v>
      </c>
      <c r="V84" s="271">
        <f t="shared" si="343"/>
        <v>3</v>
      </c>
      <c r="W84" s="130">
        <f t="shared" si="344"/>
        <v>9</v>
      </c>
      <c r="X84" s="95">
        <f t="shared" si="335"/>
        <v>1286</v>
      </c>
      <c r="Y84" s="241"/>
      <c r="Z84" s="97">
        <f t="shared" si="345"/>
        <v>142.88888888888889</v>
      </c>
      <c r="AA84" s="68">
        <f>COUNTIF(Kamper!BD81:BF81,"&gt;0")</f>
        <v>3</v>
      </c>
      <c r="AB84" s="86">
        <f>Kamper!BG81</f>
        <v>335</v>
      </c>
      <c r="AC84" s="52">
        <f t="shared" si="346"/>
        <v>111.66666666666667</v>
      </c>
      <c r="AD84" s="85">
        <f>COUNTIF(Kamper!AR99:AT99,"&gt;0")</f>
        <v>0</v>
      </c>
      <c r="AE84" s="86">
        <f>Kamper!AU99</f>
        <v>0</v>
      </c>
      <c r="AF84" s="52" t="str">
        <f t="shared" si="347"/>
        <v>NA</v>
      </c>
      <c r="AG84" s="85">
        <f>COUNTIF(Kamper!AF117:AH117,"&gt;0")</f>
        <v>0</v>
      </c>
      <c r="AH84" s="86">
        <f>Kamper!AI117</f>
        <v>0</v>
      </c>
      <c r="AI84" s="52" t="str">
        <f t="shared" si="348"/>
        <v>NA</v>
      </c>
      <c r="AJ84" s="85">
        <f>COUNTIF(Kamper!T135:V135,"&gt;0")</f>
        <v>0</v>
      </c>
      <c r="AK84" s="86">
        <f>Kamper!W135</f>
        <v>0</v>
      </c>
      <c r="AL84" s="52" t="str">
        <f t="shared" si="349"/>
        <v>NA</v>
      </c>
      <c r="AM84" s="271">
        <f t="shared" si="350"/>
        <v>1</v>
      </c>
      <c r="AN84" s="95">
        <f t="shared" si="351"/>
        <v>12</v>
      </c>
      <c r="AO84" s="234">
        <f t="shared" si="352"/>
        <v>1621</v>
      </c>
      <c r="AP84" s="282"/>
      <c r="AQ84" s="97">
        <f t="shared" si="353"/>
        <v>135.08333333333334</v>
      </c>
      <c r="AR84" s="104">
        <f>COUNTIF(Kamper!H153:J153,"&gt;0")</f>
        <v>0</v>
      </c>
      <c r="AS84" s="86">
        <f>Kamper!K153</f>
        <v>0</v>
      </c>
      <c r="AT84" s="52" t="str">
        <f t="shared" si="354"/>
        <v>NA</v>
      </c>
      <c r="AU84" s="85">
        <f>COUNTIF(Kamper!AL171:AN171,"&gt;0")</f>
        <v>3</v>
      </c>
      <c r="AV84" s="86">
        <f>Kamper!AO171</f>
        <v>449</v>
      </c>
      <c r="AW84" s="52">
        <f t="shared" si="355"/>
        <v>149.66666666666666</v>
      </c>
      <c r="AX84" s="85">
        <f>COUNTIF(Kamper!AL189:AN189,"&gt;0")</f>
        <v>0</v>
      </c>
      <c r="AY84" s="86">
        <f>Kamper!AO189</f>
        <v>0</v>
      </c>
      <c r="AZ84" s="52" t="str">
        <f t="shared" si="356"/>
        <v>NA</v>
      </c>
      <c r="BA84" s="85">
        <f>COUNTIF(Kamper!AX207:AZ207,"&gt;0")</f>
        <v>0</v>
      </c>
      <c r="BB84" s="86">
        <f>Kamper!BA207</f>
        <v>0</v>
      </c>
      <c r="BC84" s="52" t="str">
        <f t="shared" si="357"/>
        <v>NA</v>
      </c>
      <c r="BD84" s="271">
        <f t="shared" si="358"/>
        <v>1</v>
      </c>
      <c r="BE84" s="95">
        <f t="shared" si="359"/>
        <v>15</v>
      </c>
      <c r="BF84" s="95">
        <f t="shared" si="360"/>
        <v>2070</v>
      </c>
      <c r="BG84" s="241"/>
      <c r="BH84" s="97">
        <f t="shared" si="361"/>
        <v>138</v>
      </c>
      <c r="BI84" s="104">
        <f>COUNTIF(Kamper!BA225,"&gt;0")</f>
        <v>1</v>
      </c>
      <c r="BJ84" s="86">
        <f>Kamper!BA225</f>
        <v>391</v>
      </c>
      <c r="BK84" s="52">
        <f t="shared" si="362"/>
        <v>391</v>
      </c>
      <c r="BL84" s="85">
        <f>COUNTIF(Kamper!AX243:AZ243,"&gt;0")</f>
        <v>3</v>
      </c>
      <c r="BM84" s="86">
        <f>Kamper!BA243</f>
        <v>373</v>
      </c>
      <c r="BN84" s="52">
        <f t="shared" si="363"/>
        <v>124.33333333333333</v>
      </c>
      <c r="BO84" s="85">
        <f>COUNTIF(Kamper!AL261:AN261,"&gt;0")</f>
        <v>0</v>
      </c>
      <c r="BP84" s="86">
        <f>Kamper!AO261</f>
        <v>0</v>
      </c>
      <c r="BQ84" s="52" t="str">
        <f t="shared" si="364"/>
        <v>NA</v>
      </c>
      <c r="BR84" s="85">
        <f>COUNTIF(Kamper!Z279:AB279,"&gt;0")</f>
        <v>0</v>
      </c>
      <c r="BS84" s="86">
        <f>Kamper!AC279</f>
        <v>0</v>
      </c>
      <c r="BT84" s="52" t="str">
        <f t="shared" si="365"/>
        <v>NA</v>
      </c>
      <c r="BU84" s="271">
        <f t="shared" si="366"/>
        <v>2</v>
      </c>
      <c r="BV84" s="95">
        <f t="shared" si="367"/>
        <v>19</v>
      </c>
      <c r="BW84" s="95">
        <f t="shared" si="368"/>
        <v>2834</v>
      </c>
      <c r="BX84" s="241"/>
      <c r="BY84" s="97">
        <f t="shared" si="369"/>
        <v>149.15789473684211</v>
      </c>
      <c r="BZ84" s="85">
        <f>COUNTIF(Kamper!N297:P297,"&gt;0")</f>
        <v>3</v>
      </c>
      <c r="CA84" s="86">
        <f>Kamper!Q297</f>
        <v>393</v>
      </c>
      <c r="CB84" s="52">
        <f t="shared" si="370"/>
        <v>131</v>
      </c>
      <c r="CC84" s="85">
        <f>COUNTIF(Kamper!B315:D315,"&gt;0")</f>
        <v>3</v>
      </c>
      <c r="CD84" s="86">
        <f>Kamper!E315</f>
        <v>344</v>
      </c>
      <c r="CE84" s="52">
        <f t="shared" si="371"/>
        <v>114.66666666666667</v>
      </c>
      <c r="CF84" s="271">
        <f t="shared" si="372"/>
        <v>2</v>
      </c>
      <c r="CG84" s="234">
        <f t="shared" si="373"/>
        <v>25</v>
      </c>
      <c r="CH84" s="96">
        <f t="shared" si="374"/>
        <v>3571</v>
      </c>
      <c r="CI84" s="239"/>
      <c r="CJ84" s="97">
        <f t="shared" si="375"/>
        <v>142.84</v>
      </c>
    </row>
    <row r="85" spans="1:88" ht="17" thickBot="1">
      <c r="A85" s="183" t="s">
        <v>310</v>
      </c>
      <c r="B85" s="48"/>
      <c r="C85" s="48"/>
      <c r="D85" s="48"/>
      <c r="E85" s="48"/>
      <c r="F85" s="145">
        <f t="shared" si="376"/>
        <v>16</v>
      </c>
      <c r="G85" s="75">
        <f t="shared" si="336"/>
        <v>2219</v>
      </c>
      <c r="H85" s="131">
        <f t="shared" si="337"/>
        <v>138.6875</v>
      </c>
      <c r="I85" s="332">
        <f t="shared" si="338"/>
        <v>470</v>
      </c>
      <c r="J85" s="139">
        <f>COUNTIF(Kamper!AR10:AT10,"&gt;0")</f>
        <v>0</v>
      </c>
      <c r="K85" s="26">
        <f>Kamper!AU10</f>
        <v>0</v>
      </c>
      <c r="L85" s="125" t="str">
        <f t="shared" si="339"/>
        <v>NA</v>
      </c>
      <c r="M85" s="26">
        <f>COUNTIF(Kamper!AR28:AT28,"&gt;0")</f>
        <v>0</v>
      </c>
      <c r="N85" s="26">
        <f>Kamper!AU28</f>
        <v>0</v>
      </c>
      <c r="O85" s="125" t="str">
        <f t="shared" si="340"/>
        <v>NA</v>
      </c>
      <c r="P85" s="26">
        <f>COUNTIF(Kamper!BD46:BF46,"&gt;0")</f>
        <v>0</v>
      </c>
      <c r="Q85" s="26">
        <f>Kamper!BG46</f>
        <v>0</v>
      </c>
      <c r="R85" s="125" t="str">
        <f t="shared" si="341"/>
        <v>NA</v>
      </c>
      <c r="S85" s="26">
        <f>COUNTIF(Kamper!BD64:BF64,"&gt;0")</f>
        <v>3</v>
      </c>
      <c r="T85" s="26">
        <f>Kamper!BG64</f>
        <v>282</v>
      </c>
      <c r="U85" s="126">
        <f t="shared" si="342"/>
        <v>94</v>
      </c>
      <c r="V85" s="271">
        <f t="shared" si="343"/>
        <v>1</v>
      </c>
      <c r="W85" s="130">
        <f t="shared" si="344"/>
        <v>3</v>
      </c>
      <c r="X85" s="95">
        <f t="shared" si="335"/>
        <v>282</v>
      </c>
      <c r="Y85" s="241"/>
      <c r="Z85" s="97">
        <f t="shared" si="345"/>
        <v>94</v>
      </c>
      <c r="AA85" s="68">
        <f>COUNTIF(Kamper!BD82:BF82,"&gt;0")</f>
        <v>0</v>
      </c>
      <c r="AB85" s="86">
        <f>Kamper!BG82</f>
        <v>0</v>
      </c>
      <c r="AC85" s="52" t="str">
        <f t="shared" si="346"/>
        <v>NA</v>
      </c>
      <c r="AD85" s="85">
        <f>COUNTIF(Kamper!AR100:AT100,"&gt;0")</f>
        <v>0</v>
      </c>
      <c r="AE85" s="86">
        <f>Kamper!AU100</f>
        <v>0</v>
      </c>
      <c r="AF85" s="52" t="str">
        <f t="shared" si="347"/>
        <v>NA</v>
      </c>
      <c r="AG85" s="85">
        <f>COUNTIF(Kamper!AF118:AH118,"&gt;0")</f>
        <v>0</v>
      </c>
      <c r="AH85" s="86">
        <f>Kamper!AI118</f>
        <v>0</v>
      </c>
      <c r="AI85" s="52" t="str">
        <f t="shared" si="348"/>
        <v>NA</v>
      </c>
      <c r="AJ85" s="85">
        <f>COUNTIF(Kamper!T136:V136,"&gt;0")</f>
        <v>0</v>
      </c>
      <c r="AK85" s="86">
        <f>Kamper!W136</f>
        <v>0</v>
      </c>
      <c r="AL85" s="52" t="str">
        <f t="shared" si="349"/>
        <v>NA</v>
      </c>
      <c r="AM85" s="271">
        <f t="shared" si="350"/>
        <v>0</v>
      </c>
      <c r="AN85" s="95">
        <f t="shared" si="351"/>
        <v>3</v>
      </c>
      <c r="AO85" s="234">
        <f t="shared" si="352"/>
        <v>282</v>
      </c>
      <c r="AP85" s="282"/>
      <c r="AQ85" s="97">
        <f t="shared" si="353"/>
        <v>94</v>
      </c>
      <c r="AR85" s="104">
        <f>COUNTIF(Kamper!H154:J154,"&gt;0")</f>
        <v>3</v>
      </c>
      <c r="AS85" s="86">
        <f>Kamper!K154</f>
        <v>431</v>
      </c>
      <c r="AT85" s="52">
        <f t="shared" si="354"/>
        <v>143.66666666666666</v>
      </c>
      <c r="AU85" s="85">
        <f>COUNTIF(Kamper!AL172:AN172,"&gt;0")</f>
        <v>3</v>
      </c>
      <c r="AV85" s="86">
        <f>Kamper!AO172</f>
        <v>470</v>
      </c>
      <c r="AW85" s="52">
        <f t="shared" si="355"/>
        <v>156.66666666666666</v>
      </c>
      <c r="AX85" s="85">
        <f>COUNTIF(Kamper!AL190:AN190,"&gt;0")</f>
        <v>0</v>
      </c>
      <c r="AY85" s="86">
        <f>Kamper!AO190</f>
        <v>0</v>
      </c>
      <c r="AZ85" s="52" t="str">
        <f t="shared" si="356"/>
        <v>NA</v>
      </c>
      <c r="BA85" s="85">
        <f>COUNTIF(Kamper!AX208:AZ208,"&gt;0")</f>
        <v>3</v>
      </c>
      <c r="BB85" s="86">
        <f>Kamper!BA208</f>
        <v>345</v>
      </c>
      <c r="BC85" s="52">
        <f t="shared" si="357"/>
        <v>115</v>
      </c>
      <c r="BD85" s="271">
        <f t="shared" si="358"/>
        <v>3</v>
      </c>
      <c r="BE85" s="95">
        <f t="shared" si="359"/>
        <v>12</v>
      </c>
      <c r="BF85" s="95">
        <f t="shared" si="360"/>
        <v>1528</v>
      </c>
      <c r="BG85" s="241"/>
      <c r="BH85" s="97">
        <f t="shared" si="361"/>
        <v>127.33333333333333</v>
      </c>
      <c r="BI85" s="104">
        <f>COUNTIF(Kamper!BA226,"&gt;0")</f>
        <v>1</v>
      </c>
      <c r="BJ85" s="86">
        <f>Kamper!BA226</f>
        <v>347</v>
      </c>
      <c r="BK85" s="52">
        <f t="shared" si="362"/>
        <v>347</v>
      </c>
      <c r="BL85" s="85">
        <f>COUNTIF(Kamper!AX244:AZ244,"&gt;0")</f>
        <v>0</v>
      </c>
      <c r="BM85" s="86">
        <f>Kamper!BA244</f>
        <v>0</v>
      </c>
      <c r="BN85" s="52" t="str">
        <f t="shared" si="363"/>
        <v>NA</v>
      </c>
      <c r="BO85" s="85">
        <f>COUNTIF(Kamper!AL262:AN262,"&gt;0")</f>
        <v>0</v>
      </c>
      <c r="BP85" s="86">
        <f>Kamper!AO262</f>
        <v>0</v>
      </c>
      <c r="BQ85" s="52" t="str">
        <f t="shared" si="364"/>
        <v>NA</v>
      </c>
      <c r="BR85" s="85">
        <f>COUNTIF(Kamper!Z280:AB280,"&gt;0")</f>
        <v>0</v>
      </c>
      <c r="BS85" s="86">
        <f>Kamper!AC280</f>
        <v>0</v>
      </c>
      <c r="BT85" s="52" t="str">
        <f t="shared" si="365"/>
        <v>NA</v>
      </c>
      <c r="BU85" s="271">
        <f t="shared" si="366"/>
        <v>1</v>
      </c>
      <c r="BV85" s="95">
        <f t="shared" si="367"/>
        <v>13</v>
      </c>
      <c r="BW85" s="95">
        <f t="shared" si="368"/>
        <v>1875</v>
      </c>
      <c r="BX85" s="241"/>
      <c r="BY85" s="97">
        <f t="shared" si="369"/>
        <v>144.23076923076923</v>
      </c>
      <c r="BZ85" s="85">
        <f>COUNTIF(Kamper!N298:P298,"&gt;0")</f>
        <v>3</v>
      </c>
      <c r="CA85" s="86">
        <f>Kamper!Q298</f>
        <v>344</v>
      </c>
      <c r="CB85" s="52">
        <f t="shared" si="370"/>
        <v>114.66666666666667</v>
      </c>
      <c r="CC85" s="85">
        <f>COUNTIF(Kamper!B316:D316,"&gt;0")</f>
        <v>0</v>
      </c>
      <c r="CD85" s="86">
        <f>Kamper!E316</f>
        <v>0</v>
      </c>
      <c r="CE85" s="52" t="str">
        <f t="shared" si="371"/>
        <v>NA</v>
      </c>
      <c r="CF85" s="271">
        <f t="shared" si="372"/>
        <v>1</v>
      </c>
      <c r="CG85" s="234">
        <f t="shared" si="373"/>
        <v>16</v>
      </c>
      <c r="CH85" s="96">
        <f t="shared" si="374"/>
        <v>2219</v>
      </c>
      <c r="CI85" s="239"/>
      <c r="CJ85" s="97">
        <f t="shared" si="375"/>
        <v>138.6875</v>
      </c>
    </row>
    <row r="86" spans="1:88" ht="17" thickBot="1">
      <c r="A86" s="183" t="s">
        <v>311</v>
      </c>
      <c r="B86" s="48"/>
      <c r="C86" s="48"/>
      <c r="D86" s="48"/>
      <c r="E86" s="48"/>
      <c r="F86" s="145">
        <f t="shared" si="376"/>
        <v>16</v>
      </c>
      <c r="G86" s="75">
        <f t="shared" si="336"/>
        <v>1970</v>
      </c>
      <c r="H86" s="131">
        <f t="shared" si="337"/>
        <v>123.125</v>
      </c>
      <c r="I86" s="332">
        <f t="shared" si="338"/>
        <v>368</v>
      </c>
      <c r="J86" s="139">
        <f>COUNTIF(Kamper!AR11:AT11,"&gt;0")</f>
        <v>0</v>
      </c>
      <c r="K86" s="26">
        <f>Kamper!AU11</f>
        <v>0</v>
      </c>
      <c r="L86" s="125" t="str">
        <f t="shared" si="339"/>
        <v>NA</v>
      </c>
      <c r="M86" s="26">
        <f>COUNTIF(Kamper!AR29:AT29,"&gt;0")</f>
        <v>0</v>
      </c>
      <c r="N86" s="26">
        <f>Kamper!AU29</f>
        <v>0</v>
      </c>
      <c r="O86" s="125" t="str">
        <f t="shared" si="340"/>
        <v>NA</v>
      </c>
      <c r="P86" s="26">
        <f>COUNTIF(Kamper!BD47:BF47,"&gt;0")</f>
        <v>0</v>
      </c>
      <c r="Q86" s="26">
        <f>Kamper!BG47</f>
        <v>0</v>
      </c>
      <c r="R86" s="125" t="str">
        <f t="shared" si="341"/>
        <v>NA</v>
      </c>
      <c r="S86" s="26">
        <f>COUNTIF(Kamper!BD65:BF65,"&gt;0")</f>
        <v>3</v>
      </c>
      <c r="T86" s="26">
        <f>Kamper!BG65</f>
        <v>335</v>
      </c>
      <c r="U86" s="126">
        <f t="shared" si="342"/>
        <v>111.66666666666667</v>
      </c>
      <c r="V86" s="271">
        <f t="shared" si="343"/>
        <v>1</v>
      </c>
      <c r="W86" s="130">
        <f t="shared" si="344"/>
        <v>3</v>
      </c>
      <c r="X86" s="95">
        <f t="shared" si="335"/>
        <v>335</v>
      </c>
      <c r="Y86" s="241"/>
      <c r="Z86" s="97">
        <f t="shared" si="345"/>
        <v>111.66666666666667</v>
      </c>
      <c r="AA86" s="68">
        <f>COUNTIF(Kamper!BD83:BF83,"&gt;0")</f>
        <v>3</v>
      </c>
      <c r="AB86" s="86">
        <f>Kamper!BG83</f>
        <v>368</v>
      </c>
      <c r="AC86" s="52">
        <f t="shared" si="346"/>
        <v>122.66666666666667</v>
      </c>
      <c r="AD86" s="85">
        <f>COUNTIF(Kamper!AR101:AT101,"&gt;0")</f>
        <v>3</v>
      </c>
      <c r="AE86" s="86">
        <f>Kamper!AU101</f>
        <v>298</v>
      </c>
      <c r="AF86" s="52">
        <f t="shared" si="347"/>
        <v>99.333333333333329</v>
      </c>
      <c r="AG86" s="85">
        <f>COUNTIF(Kamper!AF119:AH119,"&gt;0")</f>
        <v>0</v>
      </c>
      <c r="AH86" s="86">
        <f>Kamper!AI119</f>
        <v>0</v>
      </c>
      <c r="AI86" s="52" t="str">
        <f t="shared" si="348"/>
        <v>NA</v>
      </c>
      <c r="AJ86" s="85">
        <f>COUNTIF(Kamper!T137:V137,"&gt;0")</f>
        <v>0</v>
      </c>
      <c r="AK86" s="86">
        <f>Kamper!W137</f>
        <v>0</v>
      </c>
      <c r="AL86" s="52" t="str">
        <f t="shared" si="349"/>
        <v>NA</v>
      </c>
      <c r="AM86" s="271">
        <f t="shared" si="350"/>
        <v>2</v>
      </c>
      <c r="AN86" s="95">
        <f t="shared" si="351"/>
        <v>9</v>
      </c>
      <c r="AO86" s="234">
        <f t="shared" si="352"/>
        <v>1001</v>
      </c>
      <c r="AP86" s="282"/>
      <c r="AQ86" s="97">
        <f t="shared" si="353"/>
        <v>111.22222222222223</v>
      </c>
      <c r="AR86" s="104">
        <f>COUNTIF(Kamper!H155:J155,"&gt;0")</f>
        <v>0</v>
      </c>
      <c r="AS86" s="86">
        <f>Kamper!K155</f>
        <v>0</v>
      </c>
      <c r="AT86" s="52" t="str">
        <f t="shared" si="354"/>
        <v>NA</v>
      </c>
      <c r="AU86" s="85">
        <f>COUNTIF(Kamper!AL173:AN173,"&gt;0")</f>
        <v>0</v>
      </c>
      <c r="AV86" s="86">
        <f>Kamper!AO173</f>
        <v>0</v>
      </c>
      <c r="AW86" s="52" t="str">
        <f t="shared" si="355"/>
        <v>NA</v>
      </c>
      <c r="AX86" s="85">
        <f>COUNTIF(Kamper!AL191:AN191,"&gt;0")</f>
        <v>3</v>
      </c>
      <c r="AY86" s="86">
        <f>Kamper!AO191</f>
        <v>300</v>
      </c>
      <c r="AZ86" s="52">
        <f t="shared" si="356"/>
        <v>100</v>
      </c>
      <c r="BA86" s="85">
        <f>COUNTIF(Kamper!AX209:AZ209,"&gt;0")</f>
        <v>0</v>
      </c>
      <c r="BB86" s="86">
        <f>Kamper!BA209</f>
        <v>0</v>
      </c>
      <c r="BC86" s="52" t="str">
        <f t="shared" si="357"/>
        <v>NA</v>
      </c>
      <c r="BD86" s="271">
        <f t="shared" si="358"/>
        <v>1</v>
      </c>
      <c r="BE86" s="95">
        <f t="shared" si="359"/>
        <v>12</v>
      </c>
      <c r="BF86" s="95">
        <f t="shared" si="360"/>
        <v>1301</v>
      </c>
      <c r="BG86" s="241"/>
      <c r="BH86" s="97">
        <f t="shared" si="361"/>
        <v>108.41666666666667</v>
      </c>
      <c r="BI86" s="104">
        <f>COUNTIF(Kamper!BA227,"&gt;0")</f>
        <v>1</v>
      </c>
      <c r="BJ86" s="86">
        <f>Kamper!BA227</f>
        <v>340</v>
      </c>
      <c r="BK86" s="52">
        <f t="shared" si="362"/>
        <v>340</v>
      </c>
      <c r="BL86" s="85">
        <f>COUNTIF(Kamper!AX245:AZ245,"&gt;0")</f>
        <v>0</v>
      </c>
      <c r="BM86" s="86">
        <f>Kamper!BA245</f>
        <v>0</v>
      </c>
      <c r="BN86" s="52" t="str">
        <f t="shared" si="363"/>
        <v>NA</v>
      </c>
      <c r="BO86" s="85">
        <f>COUNTIF(Kamper!AL263:AN263,"&gt;0")</f>
        <v>3</v>
      </c>
      <c r="BP86" s="86">
        <f>Kamper!AO263</f>
        <v>329</v>
      </c>
      <c r="BQ86" s="52">
        <f t="shared" si="364"/>
        <v>109.66666666666667</v>
      </c>
      <c r="BR86" s="85">
        <f>COUNTIF(Kamper!Z281:AB281,"&gt;0")</f>
        <v>0</v>
      </c>
      <c r="BS86" s="86">
        <f>Kamper!AC281</f>
        <v>0</v>
      </c>
      <c r="BT86" s="52" t="str">
        <f t="shared" si="365"/>
        <v>NA</v>
      </c>
      <c r="BU86" s="271">
        <f t="shared" si="366"/>
        <v>2</v>
      </c>
      <c r="BV86" s="95">
        <f t="shared" si="367"/>
        <v>16</v>
      </c>
      <c r="BW86" s="95">
        <f t="shared" si="368"/>
        <v>1970</v>
      </c>
      <c r="BX86" s="241"/>
      <c r="BY86" s="97">
        <f t="shared" si="369"/>
        <v>123.125</v>
      </c>
      <c r="BZ86" s="85">
        <f>COUNTIF(Kamper!N299:P299,"&gt;0")</f>
        <v>0</v>
      </c>
      <c r="CA86" s="86">
        <f>Kamper!Q299</f>
        <v>0</v>
      </c>
      <c r="CB86" s="52" t="str">
        <f t="shared" si="370"/>
        <v>NA</v>
      </c>
      <c r="CC86" s="85">
        <f>COUNTIF(Kamper!B317:D317,"&gt;0")</f>
        <v>0</v>
      </c>
      <c r="CD86" s="86">
        <f>Kamper!E317</f>
        <v>0</v>
      </c>
      <c r="CE86" s="52" t="str">
        <f t="shared" si="371"/>
        <v>NA</v>
      </c>
      <c r="CF86" s="271">
        <f t="shared" si="372"/>
        <v>0</v>
      </c>
      <c r="CG86" s="234">
        <f t="shared" si="373"/>
        <v>16</v>
      </c>
      <c r="CH86" s="96">
        <f t="shared" si="374"/>
        <v>1970</v>
      </c>
      <c r="CI86" s="239"/>
      <c r="CJ86" s="97">
        <f t="shared" si="375"/>
        <v>123.125</v>
      </c>
    </row>
    <row r="87" spans="1:88" ht="17" thickBot="1">
      <c r="A87" s="183" t="s">
        <v>291</v>
      </c>
      <c r="B87" s="48"/>
      <c r="C87" s="48"/>
      <c r="D87" s="48"/>
      <c r="E87" s="48"/>
      <c r="F87" s="145">
        <f t="shared" si="376"/>
        <v>12</v>
      </c>
      <c r="G87" s="75">
        <f t="shared" si="336"/>
        <v>1562</v>
      </c>
      <c r="H87" s="131">
        <f t="shared" si="337"/>
        <v>130.16666666666666</v>
      </c>
      <c r="I87" s="332">
        <f t="shared" si="338"/>
        <v>442</v>
      </c>
      <c r="J87" s="139">
        <f>COUNTIF(Kamper!AR12:AT12,"&gt;0")</f>
        <v>3</v>
      </c>
      <c r="K87" s="26">
        <f>Kamper!AU12</f>
        <v>402</v>
      </c>
      <c r="L87" s="125">
        <f t="shared" si="339"/>
        <v>134</v>
      </c>
      <c r="M87" s="26">
        <f>COUNTIF(Kamper!AR30:AT30,"&gt;0")</f>
        <v>3</v>
      </c>
      <c r="N87" s="26">
        <f>Kamper!AU30</f>
        <v>442</v>
      </c>
      <c r="O87" s="125">
        <f t="shared" si="340"/>
        <v>147.33333333333334</v>
      </c>
      <c r="P87" s="26">
        <f>COUNTIF(Kamper!BD48:BF48,"&gt;0")</f>
        <v>0</v>
      </c>
      <c r="Q87" s="26">
        <f>Kamper!BG48</f>
        <v>0</v>
      </c>
      <c r="R87" s="125" t="str">
        <f t="shared" si="341"/>
        <v>NA</v>
      </c>
      <c r="S87" s="26">
        <f>COUNTIF(Kamper!BD66:BF66,"&gt;0")</f>
        <v>0</v>
      </c>
      <c r="T87" s="26">
        <f>Kamper!BG66</f>
        <v>0</v>
      </c>
      <c r="U87" s="126" t="str">
        <f t="shared" si="342"/>
        <v>NA</v>
      </c>
      <c r="V87" s="271">
        <f t="shared" si="343"/>
        <v>2</v>
      </c>
      <c r="W87" s="130">
        <f t="shared" si="344"/>
        <v>6</v>
      </c>
      <c r="X87" s="95">
        <f t="shared" si="335"/>
        <v>844</v>
      </c>
      <c r="Y87" s="241"/>
      <c r="Z87" s="97">
        <f t="shared" si="345"/>
        <v>140.66666666666666</v>
      </c>
      <c r="AA87" s="68">
        <f>COUNTIF(Kamper!BD84:BF84,"&gt;0")</f>
        <v>0</v>
      </c>
      <c r="AB87" s="86">
        <f>Kamper!BG84</f>
        <v>0</v>
      </c>
      <c r="AC87" s="52" t="str">
        <f t="shared" si="346"/>
        <v>NA</v>
      </c>
      <c r="AD87" s="85">
        <f>COUNTIF(Kamper!AR102:AT102,"&gt;0")</f>
        <v>3</v>
      </c>
      <c r="AE87" s="86">
        <f>Kamper!AU102</f>
        <v>314</v>
      </c>
      <c r="AF87" s="52">
        <f t="shared" si="347"/>
        <v>104.66666666666667</v>
      </c>
      <c r="AG87" s="85">
        <f>COUNTIF(Kamper!AF120:AH120,"&gt;0")</f>
        <v>3</v>
      </c>
      <c r="AH87" s="86">
        <f>Kamper!AI120</f>
        <v>404</v>
      </c>
      <c r="AI87" s="52">
        <f t="shared" si="348"/>
        <v>134.66666666666666</v>
      </c>
      <c r="AJ87" s="85">
        <f>COUNTIF(Kamper!T138:V138,"&gt;0")</f>
        <v>0</v>
      </c>
      <c r="AK87" s="86">
        <f>Kamper!W138</f>
        <v>0</v>
      </c>
      <c r="AL87" s="52" t="str">
        <f t="shared" si="349"/>
        <v>NA</v>
      </c>
      <c r="AM87" s="271">
        <f t="shared" si="350"/>
        <v>2</v>
      </c>
      <c r="AN87" s="95">
        <f t="shared" si="351"/>
        <v>12</v>
      </c>
      <c r="AO87" s="234">
        <f t="shared" si="352"/>
        <v>1562</v>
      </c>
      <c r="AP87" s="282"/>
      <c r="AQ87" s="97">
        <f t="shared" si="353"/>
        <v>130.16666666666666</v>
      </c>
      <c r="AR87" s="104">
        <f>COUNTIF(Kamper!H156:J156,"&gt;0")</f>
        <v>0</v>
      </c>
      <c r="AS87" s="86">
        <f>Kamper!K156</f>
        <v>0</v>
      </c>
      <c r="AT87" s="52" t="str">
        <f t="shared" si="354"/>
        <v>NA</v>
      </c>
      <c r="AU87" s="85">
        <f>COUNTIF(Kamper!AL174:AN174,"&gt;0")</f>
        <v>0</v>
      </c>
      <c r="AV87" s="86">
        <f>Kamper!AO174</f>
        <v>0</v>
      </c>
      <c r="AW87" s="52" t="str">
        <f t="shared" si="355"/>
        <v>NA</v>
      </c>
      <c r="AX87" s="85">
        <f>COUNTIF(Kamper!AL192:AN192,"&gt;0")</f>
        <v>0</v>
      </c>
      <c r="AY87" s="86">
        <f>Kamper!AO192</f>
        <v>0</v>
      </c>
      <c r="AZ87" s="52" t="str">
        <f t="shared" si="356"/>
        <v>NA</v>
      </c>
      <c r="BA87" s="85">
        <f>COUNTIF(Kamper!AX210:AZ210,"&gt;0")</f>
        <v>0</v>
      </c>
      <c r="BB87" s="86">
        <f>Kamper!BA210</f>
        <v>0</v>
      </c>
      <c r="BC87" s="52" t="str">
        <f t="shared" si="357"/>
        <v>NA</v>
      </c>
      <c r="BD87" s="271">
        <f t="shared" si="358"/>
        <v>0</v>
      </c>
      <c r="BE87" s="95">
        <f t="shared" si="359"/>
        <v>12</v>
      </c>
      <c r="BF87" s="95">
        <f t="shared" si="360"/>
        <v>1562</v>
      </c>
      <c r="BG87" s="241"/>
      <c r="BH87" s="97">
        <f t="shared" si="361"/>
        <v>130.16666666666666</v>
      </c>
      <c r="BI87" s="104">
        <f>COUNTIF(Kamper!BA228,"&gt;0")</f>
        <v>0</v>
      </c>
      <c r="BJ87" s="86">
        <f>Kamper!BA228</f>
        <v>0</v>
      </c>
      <c r="BK87" s="52" t="str">
        <f t="shared" si="362"/>
        <v>NA</v>
      </c>
      <c r="BL87" s="85">
        <f>COUNTIF(Kamper!AX246:AZ246,"&gt;0")</f>
        <v>0</v>
      </c>
      <c r="BM87" s="86">
        <f>Kamper!BA246</f>
        <v>0</v>
      </c>
      <c r="BN87" s="52" t="str">
        <f t="shared" si="363"/>
        <v>NA</v>
      </c>
      <c r="BO87" s="85">
        <f>COUNTIF(Kamper!AL264:AN264,"&gt;0")</f>
        <v>0</v>
      </c>
      <c r="BP87" s="86">
        <f>Kamper!AO264</f>
        <v>0</v>
      </c>
      <c r="BQ87" s="52" t="str">
        <f t="shared" si="364"/>
        <v>NA</v>
      </c>
      <c r="BR87" s="85">
        <f>COUNTIF(Kamper!Z282:AB282,"&gt;0")</f>
        <v>0</v>
      </c>
      <c r="BS87" s="86">
        <f>Kamper!AC282</f>
        <v>0</v>
      </c>
      <c r="BT87" s="52" t="str">
        <f t="shared" si="365"/>
        <v>NA</v>
      </c>
      <c r="BU87" s="271">
        <f t="shared" si="366"/>
        <v>0</v>
      </c>
      <c r="BV87" s="95">
        <f t="shared" si="367"/>
        <v>12</v>
      </c>
      <c r="BW87" s="95">
        <f t="shared" si="368"/>
        <v>1562</v>
      </c>
      <c r="BX87" s="241"/>
      <c r="BY87" s="97">
        <f t="shared" si="369"/>
        <v>130.16666666666666</v>
      </c>
      <c r="BZ87" s="85">
        <f>COUNTIF(Kamper!N300:P300,"&gt;0")</f>
        <v>0</v>
      </c>
      <c r="CA87" s="86">
        <f>Kamper!Q300</f>
        <v>0</v>
      </c>
      <c r="CB87" s="52" t="str">
        <f t="shared" si="370"/>
        <v>NA</v>
      </c>
      <c r="CC87" s="85">
        <f>COUNTIF(Kamper!B318:D318,"&gt;0")</f>
        <v>0</v>
      </c>
      <c r="CD87" s="86">
        <f>Kamper!E318</f>
        <v>0</v>
      </c>
      <c r="CE87" s="52" t="str">
        <f t="shared" si="371"/>
        <v>NA</v>
      </c>
      <c r="CF87" s="271">
        <f t="shared" si="372"/>
        <v>0</v>
      </c>
      <c r="CG87" s="234">
        <f t="shared" si="373"/>
        <v>12</v>
      </c>
      <c r="CH87" s="96">
        <f t="shared" si="374"/>
        <v>1562</v>
      </c>
      <c r="CI87" s="239"/>
      <c r="CJ87" s="97">
        <f t="shared" si="375"/>
        <v>130.16666666666666</v>
      </c>
    </row>
    <row r="88" spans="1:88" ht="17" thickBot="1">
      <c r="A88" s="8" t="s">
        <v>332</v>
      </c>
      <c r="B88" s="9"/>
      <c r="C88" s="9"/>
      <c r="D88" s="9"/>
      <c r="E88" s="9"/>
      <c r="F88" s="145">
        <f t="shared" si="376"/>
        <v>18</v>
      </c>
      <c r="G88" s="75">
        <f t="shared" si="336"/>
        <v>1917</v>
      </c>
      <c r="H88" s="131">
        <f t="shared" si="337"/>
        <v>106.5</v>
      </c>
      <c r="I88" s="332">
        <f t="shared" si="338"/>
        <v>356</v>
      </c>
      <c r="J88" s="139">
        <f>COUNTIF(Kamper!AR13:AT13,"&gt;0")</f>
        <v>0</v>
      </c>
      <c r="K88" s="26">
        <f>Kamper!AU13</f>
        <v>0</v>
      </c>
      <c r="L88" s="125" t="str">
        <f t="shared" si="339"/>
        <v>NA</v>
      </c>
      <c r="M88" s="26">
        <f>COUNTIF(Kamper!AR31:AT31,"&gt;0")</f>
        <v>3</v>
      </c>
      <c r="N88" s="26">
        <f>Kamper!AU31</f>
        <v>268</v>
      </c>
      <c r="O88" s="125">
        <f t="shared" si="340"/>
        <v>89.333333333333329</v>
      </c>
      <c r="P88" s="26">
        <f>COUNTIF(Kamper!BD49:BF49,"&gt;0")</f>
        <v>0</v>
      </c>
      <c r="Q88" s="26">
        <f>Kamper!BG49</f>
        <v>0</v>
      </c>
      <c r="R88" s="125" t="str">
        <f t="shared" si="341"/>
        <v>NA</v>
      </c>
      <c r="S88" s="26">
        <f>COUNTIF(Kamper!BD67:BF67,"&gt;0")</f>
        <v>0</v>
      </c>
      <c r="T88" s="26">
        <f>Kamper!BG67</f>
        <v>0</v>
      </c>
      <c r="U88" s="126" t="str">
        <f t="shared" si="342"/>
        <v>NA</v>
      </c>
      <c r="V88" s="271">
        <f t="shared" si="343"/>
        <v>1</v>
      </c>
      <c r="W88" s="130">
        <f t="shared" si="344"/>
        <v>3</v>
      </c>
      <c r="X88" s="95">
        <f t="shared" si="335"/>
        <v>268</v>
      </c>
      <c r="Y88" s="241"/>
      <c r="Z88" s="97">
        <f t="shared" si="345"/>
        <v>89.333333333333329</v>
      </c>
      <c r="AA88" s="68">
        <f>COUNTIF(Kamper!BD85:BF85,"&gt;0")</f>
        <v>0</v>
      </c>
      <c r="AB88" s="86">
        <f>Kamper!BG85</f>
        <v>0</v>
      </c>
      <c r="AC88" s="52" t="str">
        <f t="shared" si="346"/>
        <v>NA</v>
      </c>
      <c r="AD88" s="85">
        <f>COUNTIF(Kamper!AR103:AT103,"&gt;0")</f>
        <v>0</v>
      </c>
      <c r="AE88" s="86">
        <f>Kamper!AU103</f>
        <v>0</v>
      </c>
      <c r="AF88" s="52" t="str">
        <f t="shared" si="347"/>
        <v>NA</v>
      </c>
      <c r="AG88" s="85">
        <f>COUNTIF(Kamper!AF121:AH121,"&gt;0")</f>
        <v>0</v>
      </c>
      <c r="AH88" s="86">
        <f>Kamper!AI121</f>
        <v>0</v>
      </c>
      <c r="AI88" s="52" t="str">
        <f t="shared" si="348"/>
        <v>NA</v>
      </c>
      <c r="AJ88" s="85">
        <f>COUNTIF(Kamper!T139:V139,"&gt;0")</f>
        <v>3</v>
      </c>
      <c r="AK88" s="86">
        <f>Kamper!W139</f>
        <v>314</v>
      </c>
      <c r="AL88" s="52">
        <f t="shared" si="349"/>
        <v>104.66666666666667</v>
      </c>
      <c r="AM88" s="271">
        <f t="shared" si="350"/>
        <v>1</v>
      </c>
      <c r="AN88" s="95">
        <f t="shared" si="351"/>
        <v>6</v>
      </c>
      <c r="AO88" s="234">
        <f t="shared" si="352"/>
        <v>582</v>
      </c>
      <c r="AP88" s="282"/>
      <c r="AQ88" s="97">
        <f t="shared" si="353"/>
        <v>97</v>
      </c>
      <c r="AR88" s="104">
        <f>COUNTIF(Kamper!H157:J157,"&gt;0")</f>
        <v>3</v>
      </c>
      <c r="AS88" s="86">
        <f>Kamper!K157</f>
        <v>356</v>
      </c>
      <c r="AT88" s="52">
        <f t="shared" si="354"/>
        <v>118.66666666666667</v>
      </c>
      <c r="AU88" s="85">
        <f>COUNTIF(Kamper!AL175:AN175,"&gt;0")</f>
        <v>3</v>
      </c>
      <c r="AV88" s="86">
        <f>Kamper!AO175</f>
        <v>306</v>
      </c>
      <c r="AW88" s="52">
        <f t="shared" si="355"/>
        <v>102</v>
      </c>
      <c r="AX88" s="85">
        <f>COUNTIF(Kamper!AL193:AN193,"&gt;0")</f>
        <v>0</v>
      </c>
      <c r="AY88" s="86">
        <f>Kamper!AO193</f>
        <v>0</v>
      </c>
      <c r="AZ88" s="52" t="str">
        <f t="shared" si="356"/>
        <v>NA</v>
      </c>
      <c r="BA88" s="85">
        <f>COUNTIF(Kamper!AX211:AZ211,"&gt;0")</f>
        <v>3</v>
      </c>
      <c r="BB88" s="86">
        <f>Kamper!BA211</f>
        <v>337</v>
      </c>
      <c r="BC88" s="52">
        <f t="shared" si="357"/>
        <v>112.33333333333333</v>
      </c>
      <c r="BD88" s="271">
        <f t="shared" si="358"/>
        <v>3</v>
      </c>
      <c r="BE88" s="95">
        <f t="shared" si="359"/>
        <v>15</v>
      </c>
      <c r="BF88" s="95">
        <f t="shared" si="360"/>
        <v>1581</v>
      </c>
      <c r="BG88" s="241"/>
      <c r="BH88" s="97">
        <f t="shared" si="361"/>
        <v>105.4</v>
      </c>
      <c r="BI88" s="104">
        <f>COUNTIF(Kamper!BA229,"&gt;0")</f>
        <v>0</v>
      </c>
      <c r="BJ88" s="86">
        <f>Kamper!BA229</f>
        <v>0</v>
      </c>
      <c r="BK88" s="52" t="str">
        <f t="shared" si="362"/>
        <v>NA</v>
      </c>
      <c r="BL88" s="85">
        <f>COUNTIF(Kamper!AX247:AZ247,"&gt;0")</f>
        <v>0</v>
      </c>
      <c r="BM88" s="86">
        <f>Kamper!BA247</f>
        <v>0</v>
      </c>
      <c r="BN88" s="52" t="str">
        <f t="shared" si="363"/>
        <v>NA</v>
      </c>
      <c r="BO88" s="85">
        <f>COUNTIF(Kamper!AL265:AN265,"&gt;0")</f>
        <v>3</v>
      </c>
      <c r="BP88" s="86">
        <f>Kamper!AO265</f>
        <v>336</v>
      </c>
      <c r="BQ88" s="52">
        <f t="shared" si="364"/>
        <v>112</v>
      </c>
      <c r="BR88" s="85">
        <f>COUNTIF(Kamper!Z283:AB283,"&gt;0")</f>
        <v>0</v>
      </c>
      <c r="BS88" s="86">
        <f>Kamper!AC283</f>
        <v>0</v>
      </c>
      <c r="BT88" s="52" t="str">
        <f t="shared" si="365"/>
        <v>NA</v>
      </c>
      <c r="BU88" s="271">
        <f t="shared" si="366"/>
        <v>1</v>
      </c>
      <c r="BV88" s="95">
        <f t="shared" si="367"/>
        <v>18</v>
      </c>
      <c r="BW88" s="95">
        <f t="shared" si="368"/>
        <v>1917</v>
      </c>
      <c r="BX88" s="241"/>
      <c r="BY88" s="97">
        <f t="shared" si="369"/>
        <v>106.5</v>
      </c>
      <c r="BZ88" s="85">
        <f>COUNTIF(Kamper!N301:P301,"&gt;0")</f>
        <v>0</v>
      </c>
      <c r="CA88" s="86">
        <f>Kamper!Q301</f>
        <v>0</v>
      </c>
      <c r="CB88" s="52" t="str">
        <f t="shared" si="370"/>
        <v>NA</v>
      </c>
      <c r="CC88" s="85">
        <f>COUNTIF(Kamper!B319:D319,"&gt;0")</f>
        <v>0</v>
      </c>
      <c r="CD88" s="86">
        <f>Kamper!E319</f>
        <v>0</v>
      </c>
      <c r="CE88" s="52" t="str">
        <f t="shared" si="371"/>
        <v>NA</v>
      </c>
      <c r="CF88" s="271">
        <f t="shared" si="372"/>
        <v>0</v>
      </c>
      <c r="CG88" s="234">
        <f t="shared" si="373"/>
        <v>18</v>
      </c>
      <c r="CH88" s="96">
        <f t="shared" si="374"/>
        <v>1917</v>
      </c>
      <c r="CI88" s="239"/>
      <c r="CJ88" s="97">
        <f t="shared" si="375"/>
        <v>106.5</v>
      </c>
    </row>
    <row r="89" spans="1:88" ht="17" thickBot="1">
      <c r="A89" s="11" t="s">
        <v>330</v>
      </c>
      <c r="B89" s="12"/>
      <c r="C89" s="12"/>
      <c r="D89" s="12"/>
      <c r="E89" s="12"/>
      <c r="F89" s="146">
        <f t="shared" si="376"/>
        <v>24</v>
      </c>
      <c r="G89" s="188">
        <f t="shared" si="336"/>
        <v>2562</v>
      </c>
      <c r="H89" s="132">
        <f t="shared" si="337"/>
        <v>106.75</v>
      </c>
      <c r="I89" s="219">
        <f t="shared" si="338"/>
        <v>389</v>
      </c>
      <c r="J89" s="141">
        <f>COUNTIF(Kamper!AR14:AT14,"&gt;0")</f>
        <v>0</v>
      </c>
      <c r="K89" s="60">
        <f>Kamper!AU14</f>
        <v>0</v>
      </c>
      <c r="L89" s="128" t="str">
        <f t="shared" si="339"/>
        <v>NA</v>
      </c>
      <c r="M89" s="60">
        <f>COUNTIF(Kamper!AR32:AT32,"&gt;0")</f>
        <v>0</v>
      </c>
      <c r="N89" s="60">
        <f>Kamper!AU32</f>
        <v>0</v>
      </c>
      <c r="O89" s="128" t="str">
        <f t="shared" si="340"/>
        <v>NA</v>
      </c>
      <c r="P89" s="60">
        <f>COUNTIF(Kamper!BD50:BF50,"&gt;0")</f>
        <v>3</v>
      </c>
      <c r="Q89" s="60">
        <f>Kamper!BG50</f>
        <v>326</v>
      </c>
      <c r="R89" s="128">
        <f t="shared" si="341"/>
        <v>108.66666666666667</v>
      </c>
      <c r="S89" s="60">
        <f>COUNTIF(Kamper!BD68:BF68,"&gt;0")</f>
        <v>0</v>
      </c>
      <c r="T89" s="60">
        <f>Kamper!BG68</f>
        <v>0</v>
      </c>
      <c r="U89" s="129" t="str">
        <f t="shared" si="342"/>
        <v>NA</v>
      </c>
      <c r="V89" s="271">
        <f t="shared" si="343"/>
        <v>1</v>
      </c>
      <c r="W89" s="130">
        <f t="shared" si="344"/>
        <v>3</v>
      </c>
      <c r="X89" s="95">
        <f t="shared" si="335"/>
        <v>326</v>
      </c>
      <c r="Y89" s="242"/>
      <c r="Z89" s="97">
        <f t="shared" si="345"/>
        <v>108.66666666666667</v>
      </c>
      <c r="AA89" s="68">
        <f>COUNTIF(Kamper!BD86:BF86,"&gt;0")</f>
        <v>0</v>
      </c>
      <c r="AB89" s="86">
        <f>Kamper!BG86</f>
        <v>0</v>
      </c>
      <c r="AC89" s="61" t="str">
        <f t="shared" si="346"/>
        <v>NA</v>
      </c>
      <c r="AD89" s="85">
        <f>COUNTIF(Kamper!AR104:AT104,"&gt;0")</f>
        <v>0</v>
      </c>
      <c r="AE89" s="86">
        <f>Kamper!AU104</f>
        <v>0</v>
      </c>
      <c r="AF89" s="61" t="str">
        <f t="shared" si="347"/>
        <v>NA</v>
      </c>
      <c r="AG89" s="85">
        <f>COUNTIF(Kamper!AF122:AH122,"&gt;0")</f>
        <v>3</v>
      </c>
      <c r="AH89" s="86">
        <f>Kamper!AI122</f>
        <v>334</v>
      </c>
      <c r="AI89" s="61">
        <f t="shared" si="348"/>
        <v>111.33333333333333</v>
      </c>
      <c r="AJ89" s="85">
        <f>COUNTIF(Kamper!T140:V140,"&gt;0")</f>
        <v>3</v>
      </c>
      <c r="AK89" s="86">
        <f>Kamper!W140</f>
        <v>387</v>
      </c>
      <c r="AL89" s="61">
        <f t="shared" si="349"/>
        <v>129</v>
      </c>
      <c r="AM89" s="271">
        <f t="shared" si="350"/>
        <v>2</v>
      </c>
      <c r="AN89" s="95">
        <f t="shared" si="351"/>
        <v>9</v>
      </c>
      <c r="AO89" s="234">
        <f t="shared" si="352"/>
        <v>1047</v>
      </c>
      <c r="AP89" s="283"/>
      <c r="AQ89" s="97">
        <f t="shared" si="353"/>
        <v>116.33333333333333</v>
      </c>
      <c r="AR89" s="104">
        <f>COUNTIF(Kamper!H158:J158,"&gt;0")</f>
        <v>3</v>
      </c>
      <c r="AS89" s="86">
        <f>Kamper!K158</f>
        <v>350</v>
      </c>
      <c r="AT89" s="61">
        <f t="shared" si="354"/>
        <v>116.66666666666667</v>
      </c>
      <c r="AU89" s="85">
        <f>COUNTIF(Kamper!AL176:AN176,"&gt;0")</f>
        <v>0</v>
      </c>
      <c r="AV89" s="86">
        <f>Kamper!AO176</f>
        <v>0</v>
      </c>
      <c r="AW89" s="61" t="str">
        <f t="shared" si="355"/>
        <v>NA</v>
      </c>
      <c r="AX89" s="85">
        <f>COUNTIF(Kamper!AL194:AN194,"&gt;0")</f>
        <v>3</v>
      </c>
      <c r="AY89" s="86">
        <f>Kamper!AO194</f>
        <v>366</v>
      </c>
      <c r="AZ89" s="61">
        <f t="shared" si="356"/>
        <v>122</v>
      </c>
      <c r="BA89" s="85">
        <f>COUNTIF(Kamper!AX212:AZ212,"&gt;0")</f>
        <v>0</v>
      </c>
      <c r="BB89" s="86">
        <f>Kamper!BA212</f>
        <v>0</v>
      </c>
      <c r="BC89" s="61" t="str">
        <f t="shared" si="357"/>
        <v>NA</v>
      </c>
      <c r="BD89" s="271">
        <f t="shared" si="358"/>
        <v>2</v>
      </c>
      <c r="BE89" s="95">
        <f t="shared" si="359"/>
        <v>15</v>
      </c>
      <c r="BF89" s="95">
        <f t="shared" si="360"/>
        <v>1763</v>
      </c>
      <c r="BG89" s="242"/>
      <c r="BH89" s="97">
        <f t="shared" si="361"/>
        <v>117.53333333333333</v>
      </c>
      <c r="BI89" s="104">
        <f>COUNTIF(Kamper!BA230,"&gt;0")</f>
        <v>0</v>
      </c>
      <c r="BJ89" s="86">
        <f>Kamper!BA230</f>
        <v>0</v>
      </c>
      <c r="BK89" s="61" t="str">
        <f t="shared" si="362"/>
        <v>NA</v>
      </c>
      <c r="BL89" s="85">
        <f>COUNTIF(Kamper!AX248:AZ248,"&gt;0")</f>
        <v>3</v>
      </c>
      <c r="BM89" s="86">
        <f>Kamper!BA248</f>
        <v>410</v>
      </c>
      <c r="BN89" s="61">
        <f t="shared" si="363"/>
        <v>136.66666666666666</v>
      </c>
      <c r="BO89" s="85">
        <f>COUNTIF(Kamper!AL266:AN266,"&gt;0")</f>
        <v>0</v>
      </c>
      <c r="BP89" s="86">
        <f>Kamper!AO266</f>
        <v>0</v>
      </c>
      <c r="BQ89" s="61" t="str">
        <f t="shared" si="364"/>
        <v>NA</v>
      </c>
      <c r="BR89" s="85">
        <f>COUNTIF(Kamper!Z284:AB284,"&gt;0")</f>
        <v>0</v>
      </c>
      <c r="BS89" s="86">
        <f>Kamper!AC284</f>
        <v>0</v>
      </c>
      <c r="BT89" s="61" t="str">
        <f t="shared" si="365"/>
        <v>NA</v>
      </c>
      <c r="BU89" s="271">
        <f t="shared" si="366"/>
        <v>1</v>
      </c>
      <c r="BV89" s="95">
        <f t="shared" si="367"/>
        <v>18</v>
      </c>
      <c r="BW89" s="95">
        <f t="shared" si="368"/>
        <v>2173</v>
      </c>
      <c r="BX89" s="242"/>
      <c r="BY89" s="97">
        <f t="shared" si="369"/>
        <v>120.72222222222223</v>
      </c>
      <c r="BZ89" s="85">
        <f>COUNTIF(Kamper!N302:P302,"&gt;0")</f>
        <v>3</v>
      </c>
      <c r="CA89" s="26"/>
      <c r="CB89" s="61">
        <f t="shared" si="370"/>
        <v>0</v>
      </c>
      <c r="CC89" s="85">
        <f>COUNTIF(Kamper!B320:D320,"&gt;0")</f>
        <v>3</v>
      </c>
      <c r="CD89" s="86">
        <f>Kamper!E320</f>
        <v>389</v>
      </c>
      <c r="CE89" s="61">
        <f t="shared" si="371"/>
        <v>129.66666666666666</v>
      </c>
      <c r="CF89" s="271">
        <f t="shared" si="372"/>
        <v>2</v>
      </c>
      <c r="CG89" s="234">
        <f t="shared" si="373"/>
        <v>24</v>
      </c>
      <c r="CH89" s="96">
        <f t="shared" si="374"/>
        <v>2562</v>
      </c>
      <c r="CI89" s="279"/>
      <c r="CJ89" s="97">
        <f t="shared" si="375"/>
        <v>106.75</v>
      </c>
    </row>
    <row r="90" spans="1:88" ht="16" thickBot="1"/>
    <row r="91" spans="1:88" s="25" customFormat="1" ht="126" thickBot="1">
      <c r="B91" s="222" t="s">
        <v>264</v>
      </c>
      <c r="C91" s="222" t="s">
        <v>265</v>
      </c>
      <c r="D91" s="222" t="s">
        <v>266</v>
      </c>
      <c r="E91" s="222" t="s">
        <v>267</v>
      </c>
      <c r="F91" s="92" t="s">
        <v>61</v>
      </c>
      <c r="G91" s="94" t="s">
        <v>62</v>
      </c>
      <c r="H91" s="81" t="s">
        <v>63</v>
      </c>
      <c r="I91" s="82" t="s">
        <v>285</v>
      </c>
      <c r="J91" s="82" t="s">
        <v>192</v>
      </c>
      <c r="K91" s="83" t="s">
        <v>195</v>
      </c>
      <c r="L91" s="83" t="s">
        <v>194</v>
      </c>
      <c r="M91" s="83" t="s">
        <v>196</v>
      </c>
      <c r="N91" s="83" t="s">
        <v>193</v>
      </c>
      <c r="O91" s="83" t="s">
        <v>197</v>
      </c>
      <c r="P91" s="83" t="s">
        <v>198</v>
      </c>
      <c r="Q91" s="83" t="s">
        <v>199</v>
      </c>
      <c r="R91" s="83" t="s">
        <v>200</v>
      </c>
      <c r="S91" s="83" t="s">
        <v>201</v>
      </c>
      <c r="T91" s="83" t="s">
        <v>202</v>
      </c>
      <c r="U91" s="72" t="s">
        <v>203</v>
      </c>
      <c r="V91" s="269" t="s">
        <v>278</v>
      </c>
      <c r="W91" s="65" t="s">
        <v>188</v>
      </c>
      <c r="X91" s="233" t="s">
        <v>270</v>
      </c>
      <c r="Y91" s="233" t="s">
        <v>271</v>
      </c>
      <c r="Z91" s="65" t="s">
        <v>204</v>
      </c>
      <c r="AA91" s="103" t="s">
        <v>205</v>
      </c>
      <c r="AB91" s="83" t="s">
        <v>206</v>
      </c>
      <c r="AC91" s="84" t="s">
        <v>207</v>
      </c>
      <c r="AD91" s="84" t="s">
        <v>208</v>
      </c>
      <c r="AE91" s="83" t="s">
        <v>209</v>
      </c>
      <c r="AF91" s="84" t="s">
        <v>210</v>
      </c>
      <c r="AG91" s="84" t="s">
        <v>211</v>
      </c>
      <c r="AH91" s="83" t="s">
        <v>212</v>
      </c>
      <c r="AI91" s="84" t="s">
        <v>213</v>
      </c>
      <c r="AJ91" s="84" t="s">
        <v>214</v>
      </c>
      <c r="AK91" s="83" t="s">
        <v>215</v>
      </c>
      <c r="AL91" s="84" t="s">
        <v>216</v>
      </c>
      <c r="AM91" s="269" t="s">
        <v>279</v>
      </c>
      <c r="AN91" s="65" t="s">
        <v>189</v>
      </c>
      <c r="AO91" s="105" t="s">
        <v>217</v>
      </c>
      <c r="AP91" s="233" t="s">
        <v>273</v>
      </c>
      <c r="AQ91" s="65" t="s">
        <v>218</v>
      </c>
      <c r="AR91" s="103" t="s">
        <v>219</v>
      </c>
      <c r="AS91" s="83" t="s">
        <v>220</v>
      </c>
      <c r="AT91" s="84" t="s">
        <v>221</v>
      </c>
      <c r="AU91" s="84" t="s">
        <v>222</v>
      </c>
      <c r="AV91" s="83" t="s">
        <v>223</v>
      </c>
      <c r="AW91" s="84" t="s">
        <v>224</v>
      </c>
      <c r="AX91" s="84" t="s">
        <v>225</v>
      </c>
      <c r="AY91" s="83" t="s">
        <v>226</v>
      </c>
      <c r="AZ91" s="84" t="s">
        <v>227</v>
      </c>
      <c r="BA91" s="84" t="s">
        <v>228</v>
      </c>
      <c r="BB91" s="83" t="s">
        <v>229</v>
      </c>
      <c r="BC91" s="84" t="s">
        <v>230</v>
      </c>
      <c r="BD91" s="269" t="s">
        <v>280</v>
      </c>
      <c r="BE91" s="65" t="s">
        <v>190</v>
      </c>
      <c r="BF91" s="65" t="s">
        <v>231</v>
      </c>
      <c r="BG91" s="233" t="s">
        <v>274</v>
      </c>
      <c r="BH91" s="65" t="s">
        <v>232</v>
      </c>
      <c r="BI91" s="103" t="s">
        <v>233</v>
      </c>
      <c r="BJ91" s="83" t="s">
        <v>234</v>
      </c>
      <c r="BK91" s="84" t="s">
        <v>235</v>
      </c>
      <c r="BL91" s="84" t="s">
        <v>236</v>
      </c>
      <c r="BM91" s="83" t="s">
        <v>237</v>
      </c>
      <c r="BN91" s="84" t="s">
        <v>238</v>
      </c>
      <c r="BO91" s="84" t="s">
        <v>239</v>
      </c>
      <c r="BP91" s="83" t="s">
        <v>240</v>
      </c>
      <c r="BQ91" s="84" t="s">
        <v>241</v>
      </c>
      <c r="BR91" s="84" t="s">
        <v>242</v>
      </c>
      <c r="BS91" s="83" t="s">
        <v>243</v>
      </c>
      <c r="BT91" s="84" t="s">
        <v>244</v>
      </c>
      <c r="BU91" s="269" t="s">
        <v>281</v>
      </c>
      <c r="BV91" s="65" t="s">
        <v>191</v>
      </c>
      <c r="BW91" s="65" t="s">
        <v>245</v>
      </c>
      <c r="BX91" s="233" t="s">
        <v>274</v>
      </c>
      <c r="BY91" s="65" t="s">
        <v>246</v>
      </c>
      <c r="BZ91" s="84" t="s">
        <v>247</v>
      </c>
      <c r="CA91" s="83" t="s">
        <v>248</v>
      </c>
      <c r="CB91" s="84" t="s">
        <v>249</v>
      </c>
      <c r="CC91" s="84" t="s">
        <v>250</v>
      </c>
      <c r="CD91" s="83" t="s">
        <v>251</v>
      </c>
      <c r="CE91" s="84" t="s">
        <v>252</v>
      </c>
      <c r="CF91" s="269" t="s">
        <v>284</v>
      </c>
      <c r="CG91" s="313" t="s">
        <v>253</v>
      </c>
      <c r="CH91" s="314" t="s">
        <v>254</v>
      </c>
      <c r="CI91" s="315" t="s">
        <v>276</v>
      </c>
      <c r="CJ91" s="316" t="s">
        <v>255</v>
      </c>
    </row>
    <row r="92" spans="1:88" s="2" customFormat="1" ht="25" thickBot="1">
      <c r="A92" s="324" t="s">
        <v>31</v>
      </c>
      <c r="B92" s="219">
        <f>COUNTIF(J92,"&gt;0")+COUNTIF(M92,"&gt;0")+COUNTIF(P92,"&gt;0")+COUNTIF(S92,"&gt;0")+COUNTIF(AA92,"&gt;0")++COUNTIF(AD92,"&gt;0")++COUNTIF(AG92,"&gt;0")+COUNTIF(AJ92,"&gt;0")+COUNTIF(AR92,"&gt;0")+COUNTIF(AU92,"&gt;0")+COUNTIF(AX92,"&gt;0")+COUNTIF(BA92,"&gt;0")+COUNTIF(BI92,"&gt;0")+COUNTIF(BL92,"&gt;0")+COUNTIF(BO92,"&gt;0")+COUNTIF(BR92,"&gt;0")+COUNTIF(BZ92,"&gt;0")+COUNTIF(CC92,"&gt;0")</f>
        <v>17</v>
      </c>
      <c r="C92" s="220">
        <f>COUNTIF(Kamper!BA19,"S")+COUNTIF(Kamper!K37,"S")+COUNTIF(Kamper!W55,"S")+COUNTIF(Kamper!BA73,"S")+COUNTIF(Kamper!AU91,"S")+COUNTIF(Kamper!AI109,"S")+COUNTIF(Kamper!W127,"S")+COUNTIF(Kamper!K145,"S")+COUNTIF(Kamper!BG163,"S")+COUNTIF(Kamper!BG181,"S")+COUNTIF(Kamper!AC199,"S")+COUNTIF(Kamper!AO217,"S")+COUNTIF(Kamper!BG235,"S")+COUNTIF(Kamper!AO253,"S")+COUNTIF(Kamper!AC271,"S")+COUNTIF(Kamper!Q289,"S")+COUNTIF(Kamper!E307,"S")+COUNTIF(Kamper!BA325,"S")</f>
        <v>11</v>
      </c>
      <c r="D92" s="220">
        <f>COUNTIF(Kamper!BA19,"U")+COUNTIF(Kamper!K37,"U")+COUNTIF(Kamper!W55,"U")+COUNTIF(Kamper!BA73,"U")+COUNTIF(Kamper!AU91,"U")+COUNTIF(Kamper!AI109,"U")+COUNTIF(Kamper!W127,"U")+COUNTIF(Kamper!K145,"U")+COUNTIF(Kamper!BG163,"U")+COUNTIF(Kamper!BG181,"U")+COUNTIF(Kamper!AC199,"U")+COUNTIF(Kamper!AO217,"U")+COUNTIF(Kamper!BG235,"U")+COUNTIF(Kamper!AO253,"U")+COUNTIF(Kamper!AC271,"U")+COUNTIF(Kamper!Q289,"U")+COUNTIF(Kamper!E307,"U")+COUNTIF(Kamper!BA325,"U")</f>
        <v>1</v>
      </c>
      <c r="E92" s="220">
        <f>COUNTIF(Kamper!BA19,"T")+COUNTIF(Kamper!K37,"T")+COUNTIF(Kamper!W55,"T")+COUNTIF(Kamper!BA73,"T")+COUNTIF(Kamper!AU91,"T")+COUNTIF(Kamper!AI109,"T")+COUNTIF(Kamper!W127,"T")+COUNTIF(Kamper!K145,"T")+COUNTIF(Kamper!BG163,"T")+COUNTIF(Kamper!BG181,"T")+COUNTIF(Kamper!AC199,"T")+COUNTIF(Kamper!AO217,"T")+COUNTIF(Kamper!BG235,"T")+COUNTIF(Kamper!AO253,"T")+COUNTIF(Kamper!AC271,"T")+COUNTIF(Kamper!Q289,"T")+COUNTIF(Kamper!E307,"T")+COUNTIF(Kamper!BA325,"T")</f>
        <v>5</v>
      </c>
      <c r="F92" s="172">
        <f>CG92</f>
        <v>153</v>
      </c>
      <c r="G92" s="173">
        <f>CH92</f>
        <v>23585</v>
      </c>
      <c r="H92" s="209">
        <f>IFERROR(G92/F92,"NA")</f>
        <v>154.15032679738562</v>
      </c>
      <c r="I92" s="332">
        <f>MAX(K92,N92,Q92,T92,AB92,AE92,AH92,AK92,AS92,AV92,AY92,BB92,BK92,BN92,BQ92,BT92,CA92,CD92)</f>
        <v>1492</v>
      </c>
      <c r="J92" s="197">
        <f>COUNTIF(Kamper!AX8:AZ14,"&gt;0")</f>
        <v>9</v>
      </c>
      <c r="K92" s="184">
        <f>Kamper!BA16-Kamper!BA15</f>
        <v>1305</v>
      </c>
      <c r="L92" s="205">
        <f>IFERROR(K92/J92,"NA")</f>
        <v>145</v>
      </c>
      <c r="M92" s="184">
        <f>COUNTIF(Kamper!H26:J32,"&gt;0")</f>
        <v>9</v>
      </c>
      <c r="N92" s="184">
        <f>Kamper!K34-Kamper!K33</f>
        <v>1450</v>
      </c>
      <c r="O92" s="205">
        <f>IFERROR(N92/M92,"NA")</f>
        <v>161.11111111111111</v>
      </c>
      <c r="P92" s="184">
        <f>COUNTIF(Kamper!T44:V50,"&gt;0")</f>
        <v>9</v>
      </c>
      <c r="Q92" s="184">
        <f>Kamper!W52-Kamper!W51</f>
        <v>1334</v>
      </c>
      <c r="R92" s="205">
        <f>IFERROR(Q92/P92,"NA")</f>
        <v>148.22222222222223</v>
      </c>
      <c r="S92" s="184">
        <f>COUNTIF(Kamper!AX62:AZ68,"&gt;0")</f>
        <v>9</v>
      </c>
      <c r="T92" s="296">
        <f>Kamper!BA70-Kamper!BA69</f>
        <v>1340</v>
      </c>
      <c r="U92" s="325">
        <f>IFERROR(T92/S92,"NA")</f>
        <v>148.88888888888889</v>
      </c>
      <c r="V92" s="258">
        <f>COUNTIF(J92,"&gt;0")+COUNTIF(M92,"&gt;0")+COUNTIF(P92,"&gt;0")+COUNTIF(S92,"&gt;0")</f>
        <v>4</v>
      </c>
      <c r="W92" s="87">
        <f>J92+M92+P92+S92</f>
        <v>36</v>
      </c>
      <c r="X92" s="87">
        <f t="shared" ref="X92:X99" si="377">K92+N92+Q92+T92</f>
        <v>5429</v>
      </c>
      <c r="Y92" s="170">
        <f>X92+(V92*3*HCP!B20)</f>
        <v>6221</v>
      </c>
      <c r="Z92" s="157">
        <f>IFERROR(X92/W92,"NA")</f>
        <v>150.80555555555554</v>
      </c>
      <c r="AA92" s="290">
        <f>COUNTIF(Kamper!AR80:AT86,"&gt;0")</f>
        <v>9</v>
      </c>
      <c r="AB92" s="184">
        <f>Kamper!AU88-Kamper!AU87</f>
        <v>1344</v>
      </c>
      <c r="AC92" s="285">
        <f>IFERROR(AB92/AA92,"NA")</f>
        <v>149.33333333333334</v>
      </c>
      <c r="AD92" s="186">
        <f>COUNTIF(Kamper!AF98:AH104,"&gt;0")</f>
        <v>9</v>
      </c>
      <c r="AE92" s="184">
        <f>Kamper!AI106-Kamper!AI105</f>
        <v>1237</v>
      </c>
      <c r="AF92" s="285">
        <f>IFERROR(AE92/AD92,"NA")</f>
        <v>137.44444444444446</v>
      </c>
      <c r="AG92" s="186">
        <f>COUNTIF(Kamper!T116:V122,"&gt;0")</f>
        <v>9</v>
      </c>
      <c r="AH92" s="184">
        <f>Kamper!W124-Kamper!W123</f>
        <v>1397</v>
      </c>
      <c r="AI92" s="285">
        <f>IFERROR(AH92/AG92,"NA")</f>
        <v>155.22222222222223</v>
      </c>
      <c r="AJ92" s="186">
        <f>COUNTIF(Kamper!H134:J140,"&gt;0")</f>
        <v>9</v>
      </c>
      <c r="AK92" s="184">
        <f>Kamper!K142-Kamper!K141</f>
        <v>1318</v>
      </c>
      <c r="AL92" s="291">
        <f>IFERROR(AK92/AJ92,"NA")</f>
        <v>146.44444444444446</v>
      </c>
      <c r="AM92" s="258">
        <f>COUNTIF(AA92,"&gt;0")+COUNTIF(AD92,"&gt;0")+COUNTIF(AG92,"&gt;0")+COUNTIF(AJ92,"&gt;0")</f>
        <v>4</v>
      </c>
      <c r="AN92" s="87">
        <f>W92+AA92+AD92+AG92+AJ92</f>
        <v>72</v>
      </c>
      <c r="AO92" s="87">
        <f>X92+AB92+AE92+AH92+AK92</f>
        <v>10725</v>
      </c>
      <c r="AP92" s="272">
        <f>Y92+AB92+AE92+AH92+AK92+(AM92*3*HCP!F20)</f>
        <v>12525</v>
      </c>
      <c r="AQ92" s="90">
        <f>IFERROR(AO92/AN92,"NA")</f>
        <v>148.95833333333334</v>
      </c>
      <c r="AR92" s="185">
        <f>COUNTIF(Kamper!BD152:BF158,"&gt;0")</f>
        <v>9</v>
      </c>
      <c r="AS92" s="184">
        <f>Kamper!BG160-Kamper!BG159</f>
        <v>1460</v>
      </c>
      <c r="AT92" s="285">
        <f>IFERROR(AS92/AR92,"NA")</f>
        <v>162.22222222222223</v>
      </c>
      <c r="AU92" s="186">
        <f>COUNTIF(Kamper!BD170:BF176,"&gt;0")</f>
        <v>9</v>
      </c>
      <c r="AV92" s="184">
        <f>Kamper!BG178-Kamper!BG177</f>
        <v>1360</v>
      </c>
      <c r="AW92" s="285">
        <f>IFERROR(AV92/AU92,"NA")</f>
        <v>151.11111111111111</v>
      </c>
      <c r="AX92" s="186">
        <f>COUNTIF(Kamper!Z188:AB194,"&gt;0")</f>
        <v>9</v>
      </c>
      <c r="AY92" s="184">
        <f>Kamper!AC196-Kamper!AC195</f>
        <v>1485</v>
      </c>
      <c r="AZ92" s="285">
        <f>IFERROR(AY92/AX92,"NA")</f>
        <v>165</v>
      </c>
      <c r="BA92" s="186">
        <f>COUNTIF(Kamper!AL206:AN212,"&gt;0")</f>
        <v>9</v>
      </c>
      <c r="BB92" s="184">
        <f>Kamper!AO214-Kamper!AO213</f>
        <v>1434</v>
      </c>
      <c r="BC92" s="285">
        <f>IFERROR(BB92/BA92,"NA")</f>
        <v>159.33333333333334</v>
      </c>
      <c r="BD92" s="258">
        <f>COUNTIF(AR92,"&gt;0")+COUNTIF(AU92,"&gt;0")+COUNTIF(AX92,"&gt;0")+COUNTIF(BA92,"&gt;0")</f>
        <v>4</v>
      </c>
      <c r="BE92" s="87">
        <f>AN92+AR92+AU92+AX92+BA92</f>
        <v>108</v>
      </c>
      <c r="BF92" s="87">
        <f>AO92+AS92+AV92+AY92+BB92</f>
        <v>16464</v>
      </c>
      <c r="BG92" s="238">
        <f>AP92+AS92+AV92+AY92+BB92+(BD92*3*HCP!K20)</f>
        <v>19128</v>
      </c>
      <c r="BH92" s="90">
        <f>IFERROR(BF92/BE92,"NA")</f>
        <v>152.44444444444446</v>
      </c>
      <c r="BI92" s="185">
        <f>COUNTIF(Kamper!BD224:BF230,"&gt;0")</f>
        <v>9</v>
      </c>
      <c r="BJ92" s="184">
        <f>Kamper!BG232-Kamper!BG231</f>
        <v>1360</v>
      </c>
      <c r="BK92" s="285">
        <f>IFERROR(BJ92/BI92,"NA")</f>
        <v>151.11111111111111</v>
      </c>
      <c r="BL92" s="186">
        <f>COUNTIF(Kamper!AL242:AN248,"&gt;0")</f>
        <v>9</v>
      </c>
      <c r="BM92" s="184">
        <f>Kamper!AO250-Kamper!AO249</f>
        <v>1405</v>
      </c>
      <c r="BN92" s="285">
        <f>IFERROR(BM92/BL92,"NA")</f>
        <v>156.11111111111111</v>
      </c>
      <c r="BO92" s="186">
        <f>COUNTIF(Kamper!Z260:AB266,"&gt;0")</f>
        <v>0</v>
      </c>
      <c r="BP92" s="184">
        <f>Kamper!AC268-Kamper!AC267</f>
        <v>0</v>
      </c>
      <c r="BQ92" s="285" t="str">
        <f>IFERROR(BP92/BO92,"NA")</f>
        <v>NA</v>
      </c>
      <c r="BR92" s="186">
        <f>COUNTIF(Kamper!N278:P284,"&gt;0")</f>
        <v>9</v>
      </c>
      <c r="BS92" s="184">
        <f>Kamper!Q286-Kamper!Q285</f>
        <v>1389</v>
      </c>
      <c r="BT92" s="285">
        <f>IFERROR(BS92/BR92,"NA")</f>
        <v>154.33333333333334</v>
      </c>
      <c r="BU92" s="258">
        <f>COUNTIF(BI92,"&gt;0")+COUNTIF(BL92,"&gt;0")+COUNTIF(BO92,"&gt;0")+COUNTIF(BR92,"&gt;0")</f>
        <v>3</v>
      </c>
      <c r="BV92" s="87">
        <f>BE92+BI92+BL92+BO92+BR92</f>
        <v>135</v>
      </c>
      <c r="BW92" s="87">
        <f>BF92+BJ92+BM92+BP92+BS92</f>
        <v>20618</v>
      </c>
      <c r="BX92" s="238">
        <f>BG92+BJ92+BM92+BP92+BS92+(BU92*3*HCP!P28)</f>
        <v>23282</v>
      </c>
      <c r="BY92" s="90">
        <f>IFERROR(BW92/BV92,"NA")</f>
        <v>152.72592592592594</v>
      </c>
      <c r="BZ92" s="186">
        <f>COUNTIF(Kamper!B296:D302,"&gt;0")</f>
        <v>9</v>
      </c>
      <c r="CA92" s="184">
        <f>Kamper!E304-Kamper!E303</f>
        <v>1475</v>
      </c>
      <c r="CB92" s="285">
        <f>IFERROR(CA92/BZ92,"NA")</f>
        <v>163.88888888888889</v>
      </c>
      <c r="CC92" s="186">
        <f>COUNTIF(Kamper!AX314:AZ320,"&gt;0")</f>
        <v>9</v>
      </c>
      <c r="CD92" s="184">
        <f>Kamper!BA322-Kamper!BA321</f>
        <v>1492</v>
      </c>
      <c r="CE92" s="285">
        <f>IFERROR(CD92/CC92,"NA")</f>
        <v>165.77777777777777</v>
      </c>
      <c r="CF92" s="317">
        <f>COUNTIF(BZ92,"&gt;0")+COUNTIF(CC92,"&gt;0")</f>
        <v>2</v>
      </c>
      <c r="CG92" s="243">
        <f>BV92+BZ92+CC92</f>
        <v>153</v>
      </c>
      <c r="CH92" s="238">
        <f>BW92+CA92+CD92</f>
        <v>23585</v>
      </c>
      <c r="CI92" s="238">
        <f>BX92+CA92+CD92+(CF92*3*HCP!U20)</f>
        <v>26555</v>
      </c>
      <c r="CJ92" s="277">
        <f>IFERROR(CH92/CG92,"NA")</f>
        <v>154.15032679738562</v>
      </c>
    </row>
    <row r="93" spans="1:88" ht="17" thickBot="1">
      <c r="A93" s="22" t="s">
        <v>50</v>
      </c>
      <c r="B93" s="22"/>
      <c r="C93" s="22"/>
      <c r="D93" s="22"/>
      <c r="E93" s="22"/>
      <c r="F93" s="196">
        <f>CG93</f>
        <v>24</v>
      </c>
      <c r="G93" s="192">
        <f t="shared" ref="G93:G99" si="378">CH93</f>
        <v>3879</v>
      </c>
      <c r="H93" s="193">
        <f t="shared" ref="H93:H99" si="379">IFERROR(G93/F93,"NA")</f>
        <v>161.625</v>
      </c>
      <c r="I93" s="332">
        <f t="shared" ref="I93:I99" si="380">MAX(K93,N93,Q93,T93,AB93,AE93,AH93,AK93,AS93,AV93,AY93,BB93,BK93,BN93,BQ93,BT93,CA93,CD93)</f>
        <v>540</v>
      </c>
      <c r="J93" s="180">
        <f>COUNTIF(Kamper!AX8:AZ8,"&gt;0")</f>
        <v>0</v>
      </c>
      <c r="K93" s="86">
        <f>Kamper!BA8</f>
        <v>0</v>
      </c>
      <c r="L93" s="309" t="str">
        <f t="shared" ref="L93:L99" si="381">IFERROR(K93/J93,"NA")</f>
        <v>NA</v>
      </c>
      <c r="M93" s="86">
        <f>COUNTIF(Kamper!H26:J26,"&gt;0")</f>
        <v>3</v>
      </c>
      <c r="N93" s="86">
        <f>Kamper!K26</f>
        <v>540</v>
      </c>
      <c r="O93" s="309">
        <f t="shared" ref="O93:O99" si="382">IFERROR(N93/M93,"NA")</f>
        <v>180</v>
      </c>
      <c r="P93" s="86">
        <f>COUNTIF(Kamper!T44:V44,"&gt;0")</f>
        <v>3</v>
      </c>
      <c r="Q93" s="86">
        <f>Kamper!W44</f>
        <v>459</v>
      </c>
      <c r="R93" s="309">
        <f t="shared" ref="R93:R99" si="383">IFERROR(Q93/P93,"NA")</f>
        <v>153</v>
      </c>
      <c r="S93" s="86">
        <f>COUNTIF(Kamper!AX62:AZ62,"&gt;0")</f>
        <v>0</v>
      </c>
      <c r="T93" s="86">
        <f>Kamper!BA62</f>
        <v>0</v>
      </c>
      <c r="U93" s="310" t="str">
        <f t="shared" ref="U93:U99" si="384">IFERROR(T93/S93,"NA")</f>
        <v>NA</v>
      </c>
      <c r="V93" s="311">
        <f t="shared" ref="V93:V99" si="385">COUNTIF(J93,"&gt;0")+COUNTIF(M93,"&gt;0")+COUNTIF(P93,"&gt;0")+COUNTIF(S93,"&gt;0")</f>
        <v>2</v>
      </c>
      <c r="W93" s="194">
        <f t="shared" ref="W93:W99" si="386">J93+M93+P93+S93</f>
        <v>6</v>
      </c>
      <c r="X93" s="195">
        <f t="shared" si="377"/>
        <v>999</v>
      </c>
      <c r="Y93" s="241"/>
      <c r="Z93" s="323">
        <f t="shared" ref="Z93:Z99" si="387">IFERROR(X93/W93,"NA")</f>
        <v>166.5</v>
      </c>
      <c r="AA93" s="287">
        <f>COUNTIF(Kamper!AR80:AT80,"&gt;0")</f>
        <v>3</v>
      </c>
      <c r="AB93" s="86">
        <f>Kamper!AU80</f>
        <v>481</v>
      </c>
      <c r="AC93" s="55">
        <f t="shared" ref="AC93:AC99" si="388">IFERROR(AB93/AA93,"NA")</f>
        <v>160.33333333333334</v>
      </c>
      <c r="AD93" s="85">
        <f>COUNTIF(Kamper!AF98:AH98,"&gt;0")</f>
        <v>0</v>
      </c>
      <c r="AE93" s="86">
        <f>Kamper!AI98</f>
        <v>0</v>
      </c>
      <c r="AF93" s="55" t="str">
        <f t="shared" ref="AF93:AF99" si="389">IFERROR(AE93/AD93,"NA")</f>
        <v>NA</v>
      </c>
      <c r="AG93" s="85">
        <f>COUNTIF(Kamper!T116:V116,"&gt;0")</f>
        <v>3</v>
      </c>
      <c r="AH93" s="86">
        <f>Kamper!W116</f>
        <v>490</v>
      </c>
      <c r="AI93" s="55">
        <f t="shared" ref="AI93:AI99" si="390">IFERROR(AH93/AG93,"NA")</f>
        <v>163.33333333333334</v>
      </c>
      <c r="AJ93" s="85">
        <f>COUNTIF(Kamper!H134:J134,"&gt;0")</f>
        <v>3</v>
      </c>
      <c r="AK93" s="86">
        <f>Kamper!K134</f>
        <v>445</v>
      </c>
      <c r="AL93" s="56">
        <f t="shared" ref="AL93:AL99" si="391">IFERROR(AK93/AJ93,"NA")</f>
        <v>148.33333333333334</v>
      </c>
      <c r="AM93" s="271">
        <f t="shared" ref="AM93:AM99" si="392">COUNTIF(AA93,"&gt;0")+COUNTIF(AD93,"&gt;0")+COUNTIF(AG93,"&gt;0")+COUNTIF(AJ93,"&gt;0")</f>
        <v>3</v>
      </c>
      <c r="AN93" s="95">
        <f t="shared" ref="AN93:AN99" si="393">W93+AA93+AD93+AG93+AJ93</f>
        <v>15</v>
      </c>
      <c r="AO93" s="234">
        <f t="shared" ref="AO93:AO99" si="394">X93+AB93+AE93+AH93+AK93</f>
        <v>2415</v>
      </c>
      <c r="AP93" s="281"/>
      <c r="AQ93" s="97">
        <f t="shared" ref="AQ93:AQ99" si="395">IFERROR(AO93/AN93,"NA")</f>
        <v>161</v>
      </c>
      <c r="AR93" s="152">
        <f>COUNTIF(Kamper!BD152:BF152,"&gt;0")</f>
        <v>0</v>
      </c>
      <c r="AS93" s="54">
        <f>Kamper!BG152</f>
        <v>0</v>
      </c>
      <c r="AT93" s="55" t="str">
        <f t="shared" ref="AT93:AT99" si="396">IFERROR(AS93/AR93,"NA")</f>
        <v>NA</v>
      </c>
      <c r="AU93" s="55">
        <f>COUNTIF(Kamper!BD170:BF170,"&gt;0")</f>
        <v>0</v>
      </c>
      <c r="AV93" s="54">
        <f>Kamper!BG170</f>
        <v>0</v>
      </c>
      <c r="AW93" s="55" t="str">
        <f t="shared" ref="AW93:AW99" si="397">IFERROR(AV93/AU93,"NA")</f>
        <v>NA</v>
      </c>
      <c r="AX93" s="55">
        <f>COUNTIF(Kamper!Z188:AB188,"&gt;0")</f>
        <v>0</v>
      </c>
      <c r="AY93" s="54">
        <f>Kamper!AC188</f>
        <v>0</v>
      </c>
      <c r="AZ93" s="55" t="str">
        <f t="shared" ref="AZ93:AZ99" si="398">IFERROR(AY93/AX93,"NA")</f>
        <v>NA</v>
      </c>
      <c r="BA93" s="55">
        <f>COUNTIF(Kamper!AL206:AN206,"&gt;0")</f>
        <v>3</v>
      </c>
      <c r="BB93" s="54">
        <f>Kamper!AO206</f>
        <v>449</v>
      </c>
      <c r="BC93" s="56">
        <f t="shared" ref="BC93:BC99" si="399">IFERROR(BB93/BA93,"NA")</f>
        <v>149.66666666666666</v>
      </c>
      <c r="BD93" s="271">
        <f t="shared" ref="BD93:BD99" si="400">COUNTIF(AR93,"&gt;0")+COUNTIF(AU93,"&gt;0")+COUNTIF(AX93,"&gt;0")+COUNTIF(BA93,"&gt;0")</f>
        <v>1</v>
      </c>
      <c r="BE93" s="95">
        <f t="shared" ref="BE93:BE99" si="401">AN93+AR93+AU93+AX93+BA93</f>
        <v>18</v>
      </c>
      <c r="BF93" s="95">
        <f t="shared" ref="BF93:BF99" si="402">AO93+AS93+AV93+AY93+BB93</f>
        <v>2864</v>
      </c>
      <c r="BG93" s="240"/>
      <c r="BH93" s="97">
        <f t="shared" ref="BH93:BH99" si="403">IFERROR(BF93/BE93,"NA")</f>
        <v>159.11111111111111</v>
      </c>
      <c r="BI93" s="152">
        <f>COUNTIF(Kamper!BD224:BF224,"&gt;0")</f>
        <v>0</v>
      </c>
      <c r="BJ93" s="54">
        <f>Kamper!BG224</f>
        <v>0</v>
      </c>
      <c r="BK93" s="55" t="str">
        <f t="shared" ref="BK93:BK99" si="404">IFERROR(BJ93/BI93,"NA")</f>
        <v>NA</v>
      </c>
      <c r="BL93" s="55">
        <f>COUNTIF(Kamper!AL242:AN242,"&gt;0")</f>
        <v>3</v>
      </c>
      <c r="BM93" s="54">
        <f>Kamper!AO242</f>
        <v>522</v>
      </c>
      <c r="BN93" s="55">
        <f t="shared" ref="BN93:BN99" si="405">IFERROR(BM93/BL93,"NA")</f>
        <v>174</v>
      </c>
      <c r="BO93" s="55">
        <f>COUNTIF(Kamper!Z260:AB260,"&gt;0")</f>
        <v>0</v>
      </c>
      <c r="BP93" s="54">
        <f>Kamper!AC260</f>
        <v>0</v>
      </c>
      <c r="BQ93" s="55" t="str">
        <f t="shared" ref="BQ93:BQ99" si="406">IFERROR(BP93/BO93,"NA")</f>
        <v>NA</v>
      </c>
      <c r="BR93" s="55">
        <f>COUNTIF(Kamper!N278:P278,"&gt;0")</f>
        <v>0</v>
      </c>
      <c r="BS93" s="54">
        <f>Kamper!Q278</f>
        <v>0</v>
      </c>
      <c r="BT93" s="56" t="str">
        <f t="shared" ref="BT93:BT99" si="407">IFERROR(BS93/BR93,"NA")</f>
        <v>NA</v>
      </c>
      <c r="BU93" s="271">
        <f t="shared" ref="BU93:BU99" si="408">COUNTIF(BI93,"&gt;0")+COUNTIF(BL93,"&gt;0")+COUNTIF(BO93,"&gt;0")+COUNTIF(BR93,"&gt;0")</f>
        <v>1</v>
      </c>
      <c r="BV93" s="95">
        <f t="shared" ref="BV93:BV99" si="409">BE93+BI93+BL93+BO93+BR93</f>
        <v>21</v>
      </c>
      <c r="BW93" s="95">
        <f t="shared" ref="BW93:BW99" si="410">BF93+BJ93+BM93+BP93+BS93</f>
        <v>3386</v>
      </c>
      <c r="BX93" s="240"/>
      <c r="BY93" s="97">
        <f t="shared" ref="BY93:BY99" si="411">IFERROR(BW93/BV93,"NA")</f>
        <v>161.23809523809524</v>
      </c>
      <c r="BZ93" s="85">
        <f>COUNTIF(Kamper!B296:D296,"&gt;0")</f>
        <v>0</v>
      </c>
      <c r="CA93" s="86">
        <f>Kamper!E296</f>
        <v>0</v>
      </c>
      <c r="CB93" s="55" t="str">
        <f t="shared" ref="CB93:CB99" si="412">IFERROR(CA93/BZ93,"NA")</f>
        <v>NA</v>
      </c>
      <c r="CC93" s="85">
        <f>COUNTIF(Kamper!AX314:AZ314,"&gt;0")</f>
        <v>3</v>
      </c>
      <c r="CD93" s="86">
        <f>Kamper!BA314</f>
        <v>493</v>
      </c>
      <c r="CE93" s="55">
        <f t="shared" ref="CE93:CE99" si="413">IFERROR(CD93/CC93,"NA")</f>
        <v>164.33333333333334</v>
      </c>
      <c r="CF93" s="271">
        <f t="shared" ref="CF93:CF99" si="414">COUNTIF(BZ93,"&gt;0")+COUNTIF(CC93,"&gt;0")</f>
        <v>1</v>
      </c>
      <c r="CG93" s="234">
        <f t="shared" ref="CG93:CG99" si="415">BV93+BZ93+CC93</f>
        <v>24</v>
      </c>
      <c r="CH93" s="96">
        <f t="shared" ref="CH93:CH99" si="416">BW93+CA93+CD93</f>
        <v>3879</v>
      </c>
      <c r="CI93" s="278"/>
      <c r="CJ93" s="97">
        <f t="shared" ref="CJ93:CJ99" si="417">IFERROR(CH93/CG93,"NA")</f>
        <v>161.625</v>
      </c>
    </row>
    <row r="94" spans="1:88" ht="17" thickBot="1">
      <c r="A94" s="21" t="s">
        <v>51</v>
      </c>
      <c r="B94" s="21"/>
      <c r="C94" s="21"/>
      <c r="D94" s="21"/>
      <c r="E94" s="21"/>
      <c r="F94" s="145">
        <f t="shared" ref="F94:F99" si="418">CG94</f>
        <v>48</v>
      </c>
      <c r="G94" s="75">
        <f t="shared" si="378"/>
        <v>7466</v>
      </c>
      <c r="H94" s="131">
        <f t="shared" si="379"/>
        <v>155.54166666666666</v>
      </c>
      <c r="I94" s="332">
        <f t="shared" si="380"/>
        <v>529</v>
      </c>
      <c r="J94" s="139">
        <f>COUNTIF(Kamper!AX9:AZ9,"&gt;0")</f>
        <v>3</v>
      </c>
      <c r="K94" s="26">
        <f>Kamper!BA9</f>
        <v>408</v>
      </c>
      <c r="L94" s="125">
        <f t="shared" si="381"/>
        <v>136</v>
      </c>
      <c r="M94" s="26">
        <f>COUNTIF(Kamper!H27:J27,"&gt;0")</f>
        <v>3</v>
      </c>
      <c r="N94" s="26">
        <f>Kamper!K27</f>
        <v>469</v>
      </c>
      <c r="O94" s="125">
        <f t="shared" si="382"/>
        <v>156.33333333333334</v>
      </c>
      <c r="P94" s="26">
        <f>COUNTIF(Kamper!T45:V45,"&gt;0")</f>
        <v>3</v>
      </c>
      <c r="Q94" s="26">
        <f>Kamper!W45</f>
        <v>458</v>
      </c>
      <c r="R94" s="125">
        <f t="shared" si="383"/>
        <v>152.66666666666666</v>
      </c>
      <c r="S94" s="26">
        <f>COUNTIF(Kamper!AX63:AZ63,"&gt;0")</f>
        <v>3</v>
      </c>
      <c r="T94" s="26">
        <f>Kamper!BA63</f>
        <v>447</v>
      </c>
      <c r="U94" s="126">
        <f t="shared" si="384"/>
        <v>149</v>
      </c>
      <c r="V94" s="271">
        <f t="shared" si="385"/>
        <v>4</v>
      </c>
      <c r="W94" s="130">
        <f t="shared" si="386"/>
        <v>12</v>
      </c>
      <c r="X94" s="95">
        <f t="shared" si="377"/>
        <v>1782</v>
      </c>
      <c r="Y94" s="241"/>
      <c r="Z94" s="108">
        <f t="shared" si="387"/>
        <v>148.5</v>
      </c>
      <c r="AA94" s="287">
        <f>COUNTIF(Kamper!AR81:AT81,"&gt;0")</f>
        <v>3</v>
      </c>
      <c r="AB94" s="86">
        <f>Kamper!AU81</f>
        <v>440</v>
      </c>
      <c r="AC94" s="52">
        <f t="shared" si="388"/>
        <v>146.66666666666666</v>
      </c>
      <c r="AD94" s="85">
        <f>COUNTIF(Kamper!AF99:AH99,"&gt;0")</f>
        <v>3</v>
      </c>
      <c r="AE94" s="86">
        <f>Kamper!AI99</f>
        <v>448</v>
      </c>
      <c r="AF94" s="52">
        <f t="shared" si="389"/>
        <v>149.33333333333334</v>
      </c>
      <c r="AG94" s="85">
        <f>COUNTIF(Kamper!T117:V117,"&gt;0")</f>
        <v>3</v>
      </c>
      <c r="AH94" s="86">
        <f>Kamper!W117</f>
        <v>460</v>
      </c>
      <c r="AI94" s="52">
        <f t="shared" si="390"/>
        <v>153.33333333333334</v>
      </c>
      <c r="AJ94" s="85">
        <f>COUNTIF(Kamper!H135:J135,"&gt;0")</f>
        <v>3</v>
      </c>
      <c r="AK94" s="86">
        <f>Kamper!K135</f>
        <v>472</v>
      </c>
      <c r="AL94" s="58">
        <f t="shared" si="391"/>
        <v>157.33333333333334</v>
      </c>
      <c r="AM94" s="271">
        <f t="shared" si="392"/>
        <v>4</v>
      </c>
      <c r="AN94" s="95">
        <f t="shared" si="393"/>
        <v>24</v>
      </c>
      <c r="AO94" s="234">
        <f t="shared" si="394"/>
        <v>3602</v>
      </c>
      <c r="AP94" s="282"/>
      <c r="AQ94" s="97">
        <f t="shared" si="395"/>
        <v>150.08333333333334</v>
      </c>
      <c r="AR94" s="287">
        <f>COUNTIF(Kamper!BD153:BF153,"&gt;0")</f>
        <v>3</v>
      </c>
      <c r="AS94" s="86">
        <f>Kamper!BG153</f>
        <v>500</v>
      </c>
      <c r="AT94" s="52">
        <f t="shared" si="396"/>
        <v>166.66666666666666</v>
      </c>
      <c r="AU94" s="85">
        <f>COUNTIF(Kamper!BD171:BF171,"&gt;0")</f>
        <v>3</v>
      </c>
      <c r="AV94" s="86">
        <f>Kamper!BG171</f>
        <v>450</v>
      </c>
      <c r="AW94" s="52">
        <f t="shared" si="397"/>
        <v>150</v>
      </c>
      <c r="AX94" s="85">
        <f>COUNTIF(Kamper!Z189:AB189,"&gt;0")</f>
        <v>3</v>
      </c>
      <c r="AY94" s="86">
        <f>Kamper!AC189</f>
        <v>529</v>
      </c>
      <c r="AZ94" s="52">
        <f t="shared" si="398"/>
        <v>176.33333333333334</v>
      </c>
      <c r="BA94" s="85">
        <f>COUNTIF(Kamper!AL207:AN207,"&gt;0")</f>
        <v>3</v>
      </c>
      <c r="BB94" s="86">
        <f>Kamper!AO207</f>
        <v>525</v>
      </c>
      <c r="BC94" s="58">
        <f t="shared" si="399"/>
        <v>175</v>
      </c>
      <c r="BD94" s="271">
        <f t="shared" si="400"/>
        <v>4</v>
      </c>
      <c r="BE94" s="95">
        <f t="shared" si="401"/>
        <v>36</v>
      </c>
      <c r="BF94" s="95">
        <f t="shared" si="402"/>
        <v>5606</v>
      </c>
      <c r="BG94" s="241"/>
      <c r="BH94" s="97">
        <f t="shared" si="403"/>
        <v>155.72222222222223</v>
      </c>
      <c r="BI94" s="287">
        <f>COUNTIF(Kamper!BD225:BF225,"&gt;0")</f>
        <v>3</v>
      </c>
      <c r="BJ94" s="86">
        <f>Kamper!BG225</f>
        <v>413</v>
      </c>
      <c r="BK94" s="52">
        <f t="shared" si="404"/>
        <v>137.66666666666666</v>
      </c>
      <c r="BL94" s="85">
        <f>COUNTIF(Kamper!AL243:AN243,"&gt;0")</f>
        <v>3</v>
      </c>
      <c r="BM94" s="86">
        <f>Kamper!AO243</f>
        <v>467</v>
      </c>
      <c r="BN94" s="52">
        <f t="shared" si="405"/>
        <v>155.66666666666666</v>
      </c>
      <c r="BO94" s="85">
        <f>COUNTIF(Kamper!Z261:AB261,"&gt;0")</f>
        <v>0</v>
      </c>
      <c r="BP94" s="86">
        <f>Kamper!AC261</f>
        <v>0</v>
      </c>
      <c r="BQ94" s="52" t="str">
        <f t="shared" si="406"/>
        <v>NA</v>
      </c>
      <c r="BR94" s="85">
        <f>COUNTIF(Kamper!N279:P279,"&gt;0")</f>
        <v>3</v>
      </c>
      <c r="BS94" s="86">
        <f>Kamper!Q279</f>
        <v>474</v>
      </c>
      <c r="BT94" s="58">
        <f t="shared" si="407"/>
        <v>158</v>
      </c>
      <c r="BU94" s="271">
        <f t="shared" si="408"/>
        <v>3</v>
      </c>
      <c r="BV94" s="95">
        <f t="shared" si="409"/>
        <v>45</v>
      </c>
      <c r="BW94" s="95">
        <f t="shared" si="410"/>
        <v>6960</v>
      </c>
      <c r="BX94" s="241"/>
      <c r="BY94" s="97">
        <f t="shared" si="411"/>
        <v>154.66666666666666</v>
      </c>
      <c r="BZ94" s="85">
        <f>COUNTIF(Kamper!B297:D297,"&gt;0")</f>
        <v>0</v>
      </c>
      <c r="CA94" s="86">
        <f>Kamper!E297</f>
        <v>0</v>
      </c>
      <c r="CB94" s="52" t="str">
        <f t="shared" si="412"/>
        <v>NA</v>
      </c>
      <c r="CC94" s="85">
        <f>COUNTIF(Kamper!AX315:AZ315,"&gt;0")</f>
        <v>3</v>
      </c>
      <c r="CD94" s="86">
        <f>Kamper!BA315</f>
        <v>506</v>
      </c>
      <c r="CE94" s="52">
        <f t="shared" si="413"/>
        <v>168.66666666666666</v>
      </c>
      <c r="CF94" s="271">
        <f t="shared" si="414"/>
        <v>1</v>
      </c>
      <c r="CG94" s="234">
        <f t="shared" si="415"/>
        <v>48</v>
      </c>
      <c r="CH94" s="96">
        <f t="shared" si="416"/>
        <v>7466</v>
      </c>
      <c r="CI94" s="239"/>
      <c r="CJ94" s="97">
        <f t="shared" si="417"/>
        <v>155.54166666666666</v>
      </c>
    </row>
    <row r="95" spans="1:88" ht="17" thickBot="1">
      <c r="A95" s="21" t="s">
        <v>52</v>
      </c>
      <c r="B95" s="21"/>
      <c r="C95" s="21"/>
      <c r="D95" s="21"/>
      <c r="E95" s="21"/>
      <c r="F95" s="145">
        <f t="shared" si="418"/>
        <v>27</v>
      </c>
      <c r="G95" s="75">
        <f t="shared" si="378"/>
        <v>4296</v>
      </c>
      <c r="H95" s="131">
        <f t="shared" si="379"/>
        <v>159.11111111111111</v>
      </c>
      <c r="I95" s="332">
        <f t="shared" si="380"/>
        <v>514</v>
      </c>
      <c r="J95" s="139">
        <f>COUNTIF(Kamper!AX10:AZ10,"&gt;0")</f>
        <v>3</v>
      </c>
      <c r="K95" s="26">
        <f>Kamper!BA10</f>
        <v>514</v>
      </c>
      <c r="L95" s="125">
        <f t="shared" si="381"/>
        <v>171.33333333333334</v>
      </c>
      <c r="M95" s="26">
        <f>COUNTIF(Kamper!H28:J28,"&gt;0")</f>
        <v>0</v>
      </c>
      <c r="N95" s="26">
        <f>Kamper!K28</f>
        <v>0</v>
      </c>
      <c r="O95" s="125" t="str">
        <f t="shared" si="382"/>
        <v>NA</v>
      </c>
      <c r="P95" s="26">
        <f>COUNTIF(Kamper!T46:V46,"&gt;0")</f>
        <v>0</v>
      </c>
      <c r="Q95" s="26">
        <f>Kamper!W46</f>
        <v>0</v>
      </c>
      <c r="R95" s="125" t="str">
        <f t="shared" si="383"/>
        <v>NA</v>
      </c>
      <c r="S95" s="26">
        <f>COUNTIF(Kamper!AX64:AZ64,"&gt;0")</f>
        <v>3</v>
      </c>
      <c r="T95" s="26">
        <f>Kamper!BA64</f>
        <v>473</v>
      </c>
      <c r="U95" s="126">
        <f t="shared" si="384"/>
        <v>157.66666666666666</v>
      </c>
      <c r="V95" s="271">
        <f t="shared" si="385"/>
        <v>2</v>
      </c>
      <c r="W95" s="130">
        <f t="shared" si="386"/>
        <v>6</v>
      </c>
      <c r="X95" s="95">
        <f t="shared" si="377"/>
        <v>987</v>
      </c>
      <c r="Y95" s="241"/>
      <c r="Z95" s="108">
        <f t="shared" si="387"/>
        <v>164.5</v>
      </c>
      <c r="AA95" s="287">
        <f>COUNTIF(Kamper!AR82:AT82,"&gt;0")</f>
        <v>3</v>
      </c>
      <c r="AB95" s="86">
        <f>Kamper!AU82</f>
        <v>423</v>
      </c>
      <c r="AC95" s="52">
        <f t="shared" si="388"/>
        <v>141</v>
      </c>
      <c r="AD95" s="85">
        <f>COUNTIF(Kamper!AF100:AH100,"&gt;0")</f>
        <v>0</v>
      </c>
      <c r="AE95" s="86">
        <f>Kamper!AI100</f>
        <v>0</v>
      </c>
      <c r="AF95" s="52" t="str">
        <f t="shared" si="389"/>
        <v>NA</v>
      </c>
      <c r="AG95" s="85">
        <f>COUNTIF(Kamper!T118:V118,"&gt;0")</f>
        <v>0</v>
      </c>
      <c r="AH95" s="86">
        <f>Kamper!W118</f>
        <v>0</v>
      </c>
      <c r="AI95" s="52" t="str">
        <f t="shared" si="390"/>
        <v>NA</v>
      </c>
      <c r="AJ95" s="85">
        <f>COUNTIF(Kamper!H136:J136,"&gt;0")</f>
        <v>0</v>
      </c>
      <c r="AK95" s="86">
        <f>Kamper!K136</f>
        <v>0</v>
      </c>
      <c r="AL95" s="58" t="str">
        <f t="shared" si="391"/>
        <v>NA</v>
      </c>
      <c r="AM95" s="271">
        <f t="shared" si="392"/>
        <v>1</v>
      </c>
      <c r="AN95" s="95">
        <f t="shared" si="393"/>
        <v>9</v>
      </c>
      <c r="AO95" s="234">
        <f t="shared" si="394"/>
        <v>1410</v>
      </c>
      <c r="AP95" s="282"/>
      <c r="AQ95" s="97">
        <f t="shared" si="395"/>
        <v>156.66666666666666</v>
      </c>
      <c r="AR95" s="287">
        <f>COUNTIF(Kamper!BD154:BF154,"&gt;0")</f>
        <v>3</v>
      </c>
      <c r="AS95" s="86">
        <f>Kamper!BG154</f>
        <v>440</v>
      </c>
      <c r="AT95" s="52">
        <f t="shared" si="396"/>
        <v>146.66666666666666</v>
      </c>
      <c r="AU95" s="85">
        <f>COUNTIF(Kamper!BD172:BF172,"&gt;0")</f>
        <v>0</v>
      </c>
      <c r="AV95" s="86">
        <f>Kamper!BG172</f>
        <v>0</v>
      </c>
      <c r="AW95" s="52" t="str">
        <f t="shared" si="397"/>
        <v>NA</v>
      </c>
      <c r="AX95" s="85">
        <f>COUNTIF(Kamper!Z190:AB190,"&gt;0")</f>
        <v>3</v>
      </c>
      <c r="AY95" s="86">
        <f>Kamper!AC190</f>
        <v>470</v>
      </c>
      <c r="AZ95" s="52">
        <f t="shared" si="398"/>
        <v>156.66666666666666</v>
      </c>
      <c r="BA95" s="85">
        <f>COUNTIF(Kamper!AL208:AN208,"&gt;0")</f>
        <v>0</v>
      </c>
      <c r="BB95" s="86">
        <f>Kamper!AO208</f>
        <v>0</v>
      </c>
      <c r="BC95" s="58" t="str">
        <f t="shared" si="399"/>
        <v>NA</v>
      </c>
      <c r="BD95" s="271">
        <f t="shared" si="400"/>
        <v>2</v>
      </c>
      <c r="BE95" s="95">
        <f t="shared" si="401"/>
        <v>15</v>
      </c>
      <c r="BF95" s="95">
        <f t="shared" si="402"/>
        <v>2320</v>
      </c>
      <c r="BG95" s="241"/>
      <c r="BH95" s="97">
        <f t="shared" si="403"/>
        <v>154.66666666666666</v>
      </c>
      <c r="BI95" s="287">
        <f>COUNTIF(Kamper!BD226:BF226,"&gt;0")</f>
        <v>3</v>
      </c>
      <c r="BJ95" s="86">
        <f>Kamper!BG226</f>
        <v>522</v>
      </c>
      <c r="BK95" s="52">
        <f t="shared" si="404"/>
        <v>174</v>
      </c>
      <c r="BL95" s="85">
        <f>COUNTIF(Kamper!AL244:AN244,"&gt;0")</f>
        <v>0</v>
      </c>
      <c r="BM95" s="86">
        <f>Kamper!AO244</f>
        <v>0</v>
      </c>
      <c r="BN95" s="52" t="str">
        <f t="shared" si="405"/>
        <v>NA</v>
      </c>
      <c r="BO95" s="85">
        <f>COUNTIF(Kamper!Z262:AB262,"&gt;0")</f>
        <v>0</v>
      </c>
      <c r="BP95" s="86">
        <f>Kamper!AC262</f>
        <v>0</v>
      </c>
      <c r="BQ95" s="52" t="str">
        <f t="shared" si="406"/>
        <v>NA</v>
      </c>
      <c r="BR95" s="85">
        <f>COUNTIF(Kamper!N280:P280,"&gt;0")</f>
        <v>3</v>
      </c>
      <c r="BS95" s="86">
        <f>Kamper!Q280</f>
        <v>480</v>
      </c>
      <c r="BT95" s="58">
        <f t="shared" si="407"/>
        <v>160</v>
      </c>
      <c r="BU95" s="271">
        <f t="shared" si="408"/>
        <v>2</v>
      </c>
      <c r="BV95" s="95">
        <f t="shared" si="409"/>
        <v>21</v>
      </c>
      <c r="BW95" s="95">
        <f t="shared" si="410"/>
        <v>3322</v>
      </c>
      <c r="BX95" s="241"/>
      <c r="BY95" s="97">
        <f t="shared" si="411"/>
        <v>158.1904761904762</v>
      </c>
      <c r="BZ95" s="85">
        <f>COUNTIF(Kamper!B298:D298,"&gt;0")</f>
        <v>3</v>
      </c>
      <c r="CA95" s="86">
        <f>Kamper!E298</f>
        <v>481</v>
      </c>
      <c r="CB95" s="52">
        <f t="shared" si="412"/>
        <v>160.33333333333334</v>
      </c>
      <c r="CC95" s="85">
        <f>COUNTIF(Kamper!AX316:AZ316,"&gt;0")</f>
        <v>3</v>
      </c>
      <c r="CD95" s="86">
        <f>Kamper!BA316</f>
        <v>493</v>
      </c>
      <c r="CE95" s="52">
        <f t="shared" si="413"/>
        <v>164.33333333333334</v>
      </c>
      <c r="CF95" s="271">
        <f t="shared" si="414"/>
        <v>2</v>
      </c>
      <c r="CG95" s="234">
        <f t="shared" si="415"/>
        <v>27</v>
      </c>
      <c r="CH95" s="96">
        <f t="shared" si="416"/>
        <v>4296</v>
      </c>
      <c r="CI95" s="239"/>
      <c r="CJ95" s="97">
        <f t="shared" si="417"/>
        <v>159.11111111111111</v>
      </c>
    </row>
    <row r="96" spans="1:88" ht="17" thickBot="1">
      <c r="A96" s="21" t="s">
        <v>324</v>
      </c>
      <c r="B96" s="21"/>
      <c r="C96" s="21"/>
      <c r="D96" s="21"/>
      <c r="E96" s="21"/>
      <c r="F96" s="145">
        <f t="shared" si="418"/>
        <v>27</v>
      </c>
      <c r="G96" s="75">
        <f t="shared" si="378"/>
        <v>4124</v>
      </c>
      <c r="H96" s="131">
        <f t="shared" si="379"/>
        <v>152.74074074074073</v>
      </c>
      <c r="I96" s="332">
        <f t="shared" si="380"/>
        <v>520</v>
      </c>
      <c r="J96" s="139">
        <f>COUNTIF(Kamper!AX11:AZ11,"&gt;0")</f>
        <v>0</v>
      </c>
      <c r="K96" s="26">
        <f>Kamper!BA11</f>
        <v>0</v>
      </c>
      <c r="L96" s="125" t="str">
        <f t="shared" si="381"/>
        <v>NA</v>
      </c>
      <c r="M96" s="26">
        <f>COUNTIF(Kamper!H29:J29,"&gt;0")</f>
        <v>3</v>
      </c>
      <c r="N96" s="26">
        <f>Kamper!K29</f>
        <v>441</v>
      </c>
      <c r="O96" s="125">
        <f t="shared" si="382"/>
        <v>147</v>
      </c>
      <c r="P96" s="26">
        <f>COUNTIF(Kamper!T47:V47,"&gt;0")</f>
        <v>3</v>
      </c>
      <c r="Q96" s="26">
        <f>Kamper!W47</f>
        <v>417</v>
      </c>
      <c r="R96" s="125">
        <f t="shared" si="383"/>
        <v>139</v>
      </c>
      <c r="S96" s="26">
        <f>COUNTIF(Kamper!AX65:AZ65,"&gt;0")</f>
        <v>0</v>
      </c>
      <c r="T96" s="26">
        <f>Kamper!BA65</f>
        <v>0</v>
      </c>
      <c r="U96" s="126" t="str">
        <f t="shared" si="384"/>
        <v>NA</v>
      </c>
      <c r="V96" s="271">
        <f t="shared" si="385"/>
        <v>2</v>
      </c>
      <c r="W96" s="130">
        <f t="shared" si="386"/>
        <v>6</v>
      </c>
      <c r="X96" s="95">
        <f t="shared" si="377"/>
        <v>858</v>
      </c>
      <c r="Y96" s="241"/>
      <c r="Z96" s="108">
        <f t="shared" si="387"/>
        <v>143</v>
      </c>
      <c r="AA96" s="287">
        <f>COUNTIF(Kamper!AR83:AT83,"&gt;0")</f>
        <v>0</v>
      </c>
      <c r="AB96" s="86">
        <f>Kamper!AU83</f>
        <v>0</v>
      </c>
      <c r="AC96" s="52" t="str">
        <f t="shared" si="388"/>
        <v>NA</v>
      </c>
      <c r="AD96" s="85">
        <f>COUNTIF(Kamper!AF101:AH101,"&gt;0")</f>
        <v>3</v>
      </c>
      <c r="AE96" s="86">
        <f>Kamper!AI101</f>
        <v>436</v>
      </c>
      <c r="AF96" s="52">
        <f t="shared" si="389"/>
        <v>145.33333333333334</v>
      </c>
      <c r="AG96" s="85">
        <f>COUNTIF(Kamper!T119:V119,"&gt;0")</f>
        <v>3</v>
      </c>
      <c r="AH96" s="86">
        <f>Kamper!W119</f>
        <v>447</v>
      </c>
      <c r="AI96" s="52">
        <f t="shared" si="390"/>
        <v>149</v>
      </c>
      <c r="AJ96" s="85">
        <f>COUNTIF(Kamper!H137:J137,"&gt;0")</f>
        <v>0</v>
      </c>
      <c r="AK96" s="86">
        <f>Kamper!K137</f>
        <v>0</v>
      </c>
      <c r="AL96" s="58" t="str">
        <f t="shared" si="391"/>
        <v>NA</v>
      </c>
      <c r="AM96" s="271">
        <f t="shared" si="392"/>
        <v>2</v>
      </c>
      <c r="AN96" s="95">
        <f t="shared" si="393"/>
        <v>12</v>
      </c>
      <c r="AO96" s="234">
        <f t="shared" si="394"/>
        <v>1741</v>
      </c>
      <c r="AP96" s="282"/>
      <c r="AQ96" s="97">
        <f t="shared" si="395"/>
        <v>145.08333333333334</v>
      </c>
      <c r="AR96" s="287">
        <f>COUNTIF(Kamper!BD155:BF155,"&gt;0")</f>
        <v>3</v>
      </c>
      <c r="AS96" s="86">
        <f>Kamper!BG155</f>
        <v>520</v>
      </c>
      <c r="AT96" s="52">
        <f t="shared" si="396"/>
        <v>173.33333333333334</v>
      </c>
      <c r="AU96" s="85">
        <f>COUNTIF(Kamper!BD173:BF173,"&gt;0")</f>
        <v>3</v>
      </c>
      <c r="AV96" s="86">
        <f>Kamper!BG173</f>
        <v>448</v>
      </c>
      <c r="AW96" s="52">
        <f t="shared" si="397"/>
        <v>149.33333333333334</v>
      </c>
      <c r="AX96" s="85">
        <f>COUNTIF(Kamper!Z191:AB191,"&gt;0")</f>
        <v>0</v>
      </c>
      <c r="AY96" s="86">
        <f>Kamper!AC191</f>
        <v>0</v>
      </c>
      <c r="AZ96" s="52" t="str">
        <f t="shared" si="398"/>
        <v>NA</v>
      </c>
      <c r="BA96" s="85">
        <f>COUNTIF(Kamper!AL209:AN209,"&gt;0")</f>
        <v>3</v>
      </c>
      <c r="BB96" s="86">
        <f>Kamper!AO209</f>
        <v>460</v>
      </c>
      <c r="BC96" s="58">
        <f t="shared" si="399"/>
        <v>153.33333333333334</v>
      </c>
      <c r="BD96" s="271">
        <f t="shared" si="400"/>
        <v>3</v>
      </c>
      <c r="BE96" s="95">
        <f t="shared" si="401"/>
        <v>21</v>
      </c>
      <c r="BF96" s="95">
        <f t="shared" si="402"/>
        <v>3169</v>
      </c>
      <c r="BG96" s="241"/>
      <c r="BH96" s="97">
        <f t="shared" si="403"/>
        <v>150.9047619047619</v>
      </c>
      <c r="BI96" s="287">
        <f>COUNTIF(Kamper!BD227:BF227,"&gt;0")</f>
        <v>0</v>
      </c>
      <c r="BJ96" s="86">
        <f>Kamper!BG227</f>
        <v>0</v>
      </c>
      <c r="BK96" s="52" t="str">
        <f t="shared" si="404"/>
        <v>NA</v>
      </c>
      <c r="BL96" s="85">
        <f>COUNTIF(Kamper!AL245:AN245,"&gt;0")</f>
        <v>0</v>
      </c>
      <c r="BM96" s="86">
        <f>Kamper!AO245</f>
        <v>0</v>
      </c>
      <c r="BN96" s="52" t="str">
        <f t="shared" si="405"/>
        <v>NA</v>
      </c>
      <c r="BO96" s="85">
        <f>COUNTIF(Kamper!Z263:AB263,"&gt;0")</f>
        <v>0</v>
      </c>
      <c r="BP96" s="86">
        <f>Kamper!AC263</f>
        <v>0</v>
      </c>
      <c r="BQ96" s="52" t="str">
        <f t="shared" si="406"/>
        <v>NA</v>
      </c>
      <c r="BR96" s="85">
        <f>COUNTIF(Kamper!N281:P281,"&gt;0")</f>
        <v>3</v>
      </c>
      <c r="BS96" s="86">
        <f>Kamper!Q281</f>
        <v>435</v>
      </c>
      <c r="BT96" s="58">
        <f t="shared" si="407"/>
        <v>145</v>
      </c>
      <c r="BU96" s="271">
        <f t="shared" si="408"/>
        <v>1</v>
      </c>
      <c r="BV96" s="95">
        <f t="shared" si="409"/>
        <v>24</v>
      </c>
      <c r="BW96" s="95">
        <f t="shared" si="410"/>
        <v>3604</v>
      </c>
      <c r="BX96" s="241"/>
      <c r="BY96" s="97">
        <f t="shared" si="411"/>
        <v>150.16666666666666</v>
      </c>
      <c r="BZ96" s="85">
        <f>COUNTIF(Kamper!B299:D299,"&gt;0")</f>
        <v>3</v>
      </c>
      <c r="CA96" s="86">
        <f>Kamper!E299</f>
        <v>520</v>
      </c>
      <c r="CB96" s="52">
        <f t="shared" si="412"/>
        <v>173.33333333333334</v>
      </c>
      <c r="CC96" s="85">
        <f>COUNTIF(Kamper!AX317:AZ317,"&gt;0")</f>
        <v>0</v>
      </c>
      <c r="CD96" s="86">
        <f>Kamper!BA317</f>
        <v>0</v>
      </c>
      <c r="CE96" s="52" t="str">
        <f t="shared" si="413"/>
        <v>NA</v>
      </c>
      <c r="CF96" s="271">
        <f t="shared" si="414"/>
        <v>1</v>
      </c>
      <c r="CG96" s="234">
        <f t="shared" si="415"/>
        <v>27</v>
      </c>
      <c r="CH96" s="96">
        <f t="shared" si="416"/>
        <v>4124</v>
      </c>
      <c r="CI96" s="239"/>
      <c r="CJ96" s="97">
        <f t="shared" si="417"/>
        <v>152.74074074074073</v>
      </c>
    </row>
    <row r="97" spans="1:88" ht="17" thickBot="1">
      <c r="A97" s="21" t="s">
        <v>54</v>
      </c>
      <c r="B97" s="21"/>
      <c r="C97" s="21"/>
      <c r="D97" s="21"/>
      <c r="E97" s="21"/>
      <c r="F97" s="145">
        <f t="shared" si="418"/>
        <v>27</v>
      </c>
      <c r="G97" s="75">
        <f t="shared" si="378"/>
        <v>3820</v>
      </c>
      <c r="H97" s="131">
        <f t="shared" si="379"/>
        <v>141.4814814814815</v>
      </c>
      <c r="I97" s="332">
        <f t="shared" si="380"/>
        <v>486</v>
      </c>
      <c r="J97" s="139">
        <f>COUNTIF(Kamper!AX12:AZ12,"&gt;0")</f>
        <v>3</v>
      </c>
      <c r="K97" s="26">
        <f>Kamper!BA12</f>
        <v>383</v>
      </c>
      <c r="L97" s="125">
        <f t="shared" si="381"/>
        <v>127.66666666666667</v>
      </c>
      <c r="M97" s="26">
        <f>COUNTIF(Kamper!H30:J30,"&gt;0")</f>
        <v>0</v>
      </c>
      <c r="N97" s="26">
        <f>Kamper!K30</f>
        <v>0</v>
      </c>
      <c r="O97" s="125" t="str">
        <f t="shared" si="382"/>
        <v>NA</v>
      </c>
      <c r="P97" s="26">
        <f>COUNTIF(Kamper!T48:V48,"&gt;0")</f>
        <v>0</v>
      </c>
      <c r="Q97" s="26">
        <f>Kamper!W48</f>
        <v>0</v>
      </c>
      <c r="R97" s="125" t="str">
        <f t="shared" si="383"/>
        <v>NA</v>
      </c>
      <c r="S97" s="26">
        <f>COUNTIF(Kamper!AX66:AZ66,"&gt;0")</f>
        <v>3</v>
      </c>
      <c r="T97" s="26">
        <f>Kamper!BA66</f>
        <v>420</v>
      </c>
      <c r="U97" s="126">
        <f t="shared" si="384"/>
        <v>140</v>
      </c>
      <c r="V97" s="271">
        <f t="shared" si="385"/>
        <v>2</v>
      </c>
      <c r="W97" s="130">
        <f t="shared" si="386"/>
        <v>6</v>
      </c>
      <c r="X97" s="95">
        <f t="shared" si="377"/>
        <v>803</v>
      </c>
      <c r="Y97" s="241"/>
      <c r="Z97" s="108">
        <f t="shared" si="387"/>
        <v>133.83333333333334</v>
      </c>
      <c r="AA97" s="287">
        <f>COUNTIF(Kamper!AR84:AT84,"&gt;0")</f>
        <v>0</v>
      </c>
      <c r="AB97" s="86">
        <f>Kamper!AU84</f>
        <v>0</v>
      </c>
      <c r="AC97" s="52" t="str">
        <f t="shared" si="388"/>
        <v>NA</v>
      </c>
      <c r="AD97" s="85">
        <f>COUNTIF(Kamper!AF102:AH102,"&gt;0")</f>
        <v>3</v>
      </c>
      <c r="AE97" s="86">
        <f>Kamper!AI102</f>
        <v>353</v>
      </c>
      <c r="AF97" s="52">
        <f t="shared" si="389"/>
        <v>117.66666666666667</v>
      </c>
      <c r="AG97" s="85">
        <f>COUNTIF(Kamper!T120:V120,"&gt;0")</f>
        <v>0</v>
      </c>
      <c r="AH97" s="86">
        <f>Kamper!W120</f>
        <v>0</v>
      </c>
      <c r="AI97" s="52" t="str">
        <f t="shared" si="390"/>
        <v>NA</v>
      </c>
      <c r="AJ97" s="85">
        <f>COUNTIF(Kamper!H138:J138,"&gt;0")</f>
        <v>3</v>
      </c>
      <c r="AK97" s="86">
        <f>Kamper!K138</f>
        <v>401</v>
      </c>
      <c r="AL97" s="58">
        <f t="shared" si="391"/>
        <v>133.66666666666666</v>
      </c>
      <c r="AM97" s="271">
        <f t="shared" si="392"/>
        <v>2</v>
      </c>
      <c r="AN97" s="95">
        <f t="shared" si="393"/>
        <v>12</v>
      </c>
      <c r="AO97" s="234">
        <f t="shared" si="394"/>
        <v>1557</v>
      </c>
      <c r="AP97" s="282"/>
      <c r="AQ97" s="97">
        <f t="shared" si="395"/>
        <v>129.75</v>
      </c>
      <c r="AR97" s="287">
        <f>COUNTIF(Kamper!BD156:BF156,"&gt;0")</f>
        <v>0</v>
      </c>
      <c r="AS97" s="86">
        <f>Kamper!BG156</f>
        <v>0</v>
      </c>
      <c r="AT97" s="52" t="str">
        <f t="shared" si="396"/>
        <v>NA</v>
      </c>
      <c r="AU97" s="85">
        <f>COUNTIF(Kamper!BD174:BF174,"&gt;0")</f>
        <v>3</v>
      </c>
      <c r="AV97" s="86">
        <f>Kamper!BG174</f>
        <v>462</v>
      </c>
      <c r="AW97" s="52">
        <f t="shared" si="397"/>
        <v>154</v>
      </c>
      <c r="AX97" s="85">
        <f>COUNTIF(Kamper!Z192:AB192,"&gt;0")</f>
        <v>3</v>
      </c>
      <c r="AY97" s="86">
        <f>Kamper!AC192</f>
        <v>486</v>
      </c>
      <c r="AZ97" s="52">
        <f t="shared" si="398"/>
        <v>162</v>
      </c>
      <c r="BA97" s="85">
        <f>COUNTIF(Kamper!AL210:AN210,"&gt;0")</f>
        <v>0</v>
      </c>
      <c r="BB97" s="86">
        <f>Kamper!AO210</f>
        <v>0</v>
      </c>
      <c r="BC97" s="58" t="str">
        <f t="shared" si="399"/>
        <v>NA</v>
      </c>
      <c r="BD97" s="271">
        <f t="shared" si="400"/>
        <v>2</v>
      </c>
      <c r="BE97" s="95">
        <f t="shared" si="401"/>
        <v>18</v>
      </c>
      <c r="BF97" s="95">
        <f t="shared" si="402"/>
        <v>2505</v>
      </c>
      <c r="BG97" s="241"/>
      <c r="BH97" s="97">
        <f t="shared" si="403"/>
        <v>139.16666666666666</v>
      </c>
      <c r="BI97" s="287">
        <f>COUNTIF(Kamper!BD228:BF228,"&gt;0")</f>
        <v>3</v>
      </c>
      <c r="BJ97" s="86">
        <f>Kamper!BG228</f>
        <v>425</v>
      </c>
      <c r="BK97" s="52">
        <f t="shared" si="404"/>
        <v>141.66666666666666</v>
      </c>
      <c r="BL97" s="85">
        <f>COUNTIF(Kamper!AL246:AN246,"&gt;0")</f>
        <v>3</v>
      </c>
      <c r="BM97" s="86">
        <f>Kamper!AO246</f>
        <v>416</v>
      </c>
      <c r="BN97" s="52">
        <f t="shared" si="405"/>
        <v>138.66666666666666</v>
      </c>
      <c r="BO97" s="85">
        <f>COUNTIF(Kamper!Z264:AB264,"&gt;0")</f>
        <v>0</v>
      </c>
      <c r="BP97" s="86">
        <f>Kamper!AC264</f>
        <v>0</v>
      </c>
      <c r="BQ97" s="52" t="str">
        <f t="shared" si="406"/>
        <v>NA</v>
      </c>
      <c r="BR97" s="85">
        <f>COUNTIF(Kamper!N282:P282,"&gt;0")</f>
        <v>0</v>
      </c>
      <c r="BS97" s="86">
        <f>Kamper!Q282</f>
        <v>0</v>
      </c>
      <c r="BT97" s="58" t="str">
        <f t="shared" si="407"/>
        <v>NA</v>
      </c>
      <c r="BU97" s="271">
        <f t="shared" si="408"/>
        <v>2</v>
      </c>
      <c r="BV97" s="95">
        <f t="shared" si="409"/>
        <v>24</v>
      </c>
      <c r="BW97" s="95">
        <f t="shared" si="410"/>
        <v>3346</v>
      </c>
      <c r="BX97" s="241"/>
      <c r="BY97" s="97">
        <f t="shared" si="411"/>
        <v>139.41666666666666</v>
      </c>
      <c r="BZ97" s="85">
        <f>COUNTIF(Kamper!B300:D300,"&gt;0")</f>
        <v>3</v>
      </c>
      <c r="CA97" s="86">
        <f>Kamper!E300</f>
        <v>474</v>
      </c>
      <c r="CB97" s="52">
        <f t="shared" si="412"/>
        <v>158</v>
      </c>
      <c r="CC97" s="85">
        <f>COUNTIF(Kamper!AX318:AZ318,"&gt;0")</f>
        <v>0</v>
      </c>
      <c r="CD97" s="86">
        <f>Kamper!BA318</f>
        <v>0</v>
      </c>
      <c r="CE97" s="52" t="str">
        <f t="shared" si="413"/>
        <v>NA</v>
      </c>
      <c r="CF97" s="271">
        <f t="shared" si="414"/>
        <v>1</v>
      </c>
      <c r="CG97" s="234">
        <f t="shared" si="415"/>
        <v>27</v>
      </c>
      <c r="CH97" s="96">
        <f t="shared" si="416"/>
        <v>3820</v>
      </c>
      <c r="CI97" s="239"/>
      <c r="CJ97" s="97">
        <f t="shared" si="417"/>
        <v>141.4814814814815</v>
      </c>
    </row>
    <row r="98" spans="1:88" ht="17" thickBot="1">
      <c r="A98" s="57"/>
      <c r="B98" s="57"/>
      <c r="C98" s="57"/>
      <c r="D98" s="57"/>
      <c r="E98" s="57"/>
      <c r="F98" s="145">
        <f t="shared" si="418"/>
        <v>0</v>
      </c>
      <c r="G98" s="75">
        <f t="shared" si="378"/>
        <v>0</v>
      </c>
      <c r="H98" s="131" t="str">
        <f t="shared" si="379"/>
        <v>NA</v>
      </c>
      <c r="I98" s="332">
        <f t="shared" si="380"/>
        <v>0</v>
      </c>
      <c r="J98" s="139">
        <f>COUNTIF(Kamper!AX13:AZ13,"&gt;0")</f>
        <v>0</v>
      </c>
      <c r="K98" s="26">
        <f>Kamper!BA13</f>
        <v>0</v>
      </c>
      <c r="L98" s="125" t="str">
        <f t="shared" si="381"/>
        <v>NA</v>
      </c>
      <c r="M98" s="26">
        <f>COUNTIF(Kamper!H31:J31,"&gt;0")</f>
        <v>0</v>
      </c>
      <c r="N98" s="26">
        <f>Kamper!K31</f>
        <v>0</v>
      </c>
      <c r="O98" s="125" t="str">
        <f t="shared" si="382"/>
        <v>NA</v>
      </c>
      <c r="P98" s="26">
        <f>COUNTIF(Kamper!T49:V49,"&gt;0")</f>
        <v>0</v>
      </c>
      <c r="Q98" s="26">
        <f>Kamper!W49</f>
        <v>0</v>
      </c>
      <c r="R98" s="125" t="str">
        <f t="shared" si="383"/>
        <v>NA</v>
      </c>
      <c r="S98" s="26">
        <f>COUNTIF(Kamper!AX67:AZ67,"&gt;0")</f>
        <v>0</v>
      </c>
      <c r="T98" s="26">
        <f>Kamper!BA67</f>
        <v>0</v>
      </c>
      <c r="U98" s="126" t="str">
        <f t="shared" si="384"/>
        <v>NA</v>
      </c>
      <c r="V98" s="271">
        <f t="shared" si="385"/>
        <v>0</v>
      </c>
      <c r="W98" s="130">
        <f t="shared" si="386"/>
        <v>0</v>
      </c>
      <c r="X98" s="95">
        <f t="shared" si="377"/>
        <v>0</v>
      </c>
      <c r="Y98" s="241"/>
      <c r="Z98" s="108" t="str">
        <f t="shared" si="387"/>
        <v>NA</v>
      </c>
      <c r="AA98" s="287">
        <f>COUNTIF(Kamper!AR85:AT85,"&gt;0")</f>
        <v>0</v>
      </c>
      <c r="AB98" s="86">
        <f>Kamper!AU85</f>
        <v>0</v>
      </c>
      <c r="AC98" s="52" t="str">
        <f t="shared" si="388"/>
        <v>NA</v>
      </c>
      <c r="AD98" s="85">
        <f>COUNTIF(Kamper!AF103:AH103,"&gt;0")</f>
        <v>0</v>
      </c>
      <c r="AE98" s="86">
        <f>Kamper!AI103</f>
        <v>0</v>
      </c>
      <c r="AF98" s="52" t="str">
        <f t="shared" si="389"/>
        <v>NA</v>
      </c>
      <c r="AG98" s="85">
        <f>COUNTIF(Kamper!T121:V121,"&gt;0")</f>
        <v>0</v>
      </c>
      <c r="AH98" s="86">
        <f>Kamper!W121</f>
        <v>0</v>
      </c>
      <c r="AI98" s="52" t="str">
        <f t="shared" si="390"/>
        <v>NA</v>
      </c>
      <c r="AJ98" s="85">
        <f>COUNTIF(Kamper!H139:J139,"&gt;0")</f>
        <v>0</v>
      </c>
      <c r="AK98" s="86">
        <f>Kamper!K139</f>
        <v>0</v>
      </c>
      <c r="AL98" s="58" t="str">
        <f t="shared" si="391"/>
        <v>NA</v>
      </c>
      <c r="AM98" s="271">
        <f t="shared" si="392"/>
        <v>0</v>
      </c>
      <c r="AN98" s="95">
        <f t="shared" si="393"/>
        <v>0</v>
      </c>
      <c r="AO98" s="234">
        <f t="shared" si="394"/>
        <v>0</v>
      </c>
      <c r="AP98" s="282"/>
      <c r="AQ98" s="97" t="str">
        <f t="shared" si="395"/>
        <v>NA</v>
      </c>
      <c r="AR98" s="287">
        <f>COUNTIF(Kamper!BD157:BF157,"&gt;0")</f>
        <v>0</v>
      </c>
      <c r="AS98" s="86">
        <f>Kamper!BG157</f>
        <v>0</v>
      </c>
      <c r="AT98" s="52" t="str">
        <f t="shared" si="396"/>
        <v>NA</v>
      </c>
      <c r="AU98" s="85">
        <f>COUNTIF(Kamper!BD175:BF175,"&gt;0")</f>
        <v>0</v>
      </c>
      <c r="AV98" s="86">
        <f>Kamper!BG175</f>
        <v>0</v>
      </c>
      <c r="AW98" s="52" t="str">
        <f t="shared" si="397"/>
        <v>NA</v>
      </c>
      <c r="AX98" s="85">
        <f>COUNTIF(Kamper!Z193:AB193,"&gt;0")</f>
        <v>0</v>
      </c>
      <c r="AY98" s="86">
        <f>Kamper!AC193</f>
        <v>0</v>
      </c>
      <c r="AZ98" s="52" t="str">
        <f t="shared" si="398"/>
        <v>NA</v>
      </c>
      <c r="BA98" s="85">
        <f>COUNTIF(Kamper!AL211:AN211,"&gt;0")</f>
        <v>0</v>
      </c>
      <c r="BB98" s="86">
        <f>Kamper!AO211</f>
        <v>0</v>
      </c>
      <c r="BC98" s="58" t="str">
        <f t="shared" si="399"/>
        <v>NA</v>
      </c>
      <c r="BD98" s="271">
        <f t="shared" si="400"/>
        <v>0</v>
      </c>
      <c r="BE98" s="95">
        <f t="shared" si="401"/>
        <v>0</v>
      </c>
      <c r="BF98" s="95">
        <f t="shared" si="402"/>
        <v>0</v>
      </c>
      <c r="BG98" s="241"/>
      <c r="BH98" s="97" t="str">
        <f t="shared" si="403"/>
        <v>NA</v>
      </c>
      <c r="BI98" s="287">
        <f>COUNTIF(Kamper!BD229:BF229,"&gt;0")</f>
        <v>0</v>
      </c>
      <c r="BJ98" s="86">
        <f>Kamper!BG229</f>
        <v>0</v>
      </c>
      <c r="BK98" s="52" t="str">
        <f t="shared" si="404"/>
        <v>NA</v>
      </c>
      <c r="BL98" s="85">
        <f>COUNTIF(Kamper!AL247:AN247,"&gt;0")</f>
        <v>0</v>
      </c>
      <c r="BM98" s="86">
        <f>Kamper!AO247</f>
        <v>0</v>
      </c>
      <c r="BN98" s="52" t="str">
        <f t="shared" si="405"/>
        <v>NA</v>
      </c>
      <c r="BO98" s="85">
        <f>COUNTIF(Kamper!Z265:AB265,"&gt;0")</f>
        <v>0</v>
      </c>
      <c r="BP98" s="86">
        <f>Kamper!AC265</f>
        <v>0</v>
      </c>
      <c r="BQ98" s="52" t="str">
        <f t="shared" si="406"/>
        <v>NA</v>
      </c>
      <c r="BR98" s="85">
        <f>COUNTIF(Kamper!N283:P283,"&gt;0")</f>
        <v>0</v>
      </c>
      <c r="BS98" s="86">
        <f>Kamper!Q283</f>
        <v>0</v>
      </c>
      <c r="BT98" s="58" t="str">
        <f t="shared" si="407"/>
        <v>NA</v>
      </c>
      <c r="BU98" s="271">
        <f t="shared" si="408"/>
        <v>0</v>
      </c>
      <c r="BV98" s="95">
        <f t="shared" si="409"/>
        <v>0</v>
      </c>
      <c r="BW98" s="95">
        <f t="shared" si="410"/>
        <v>0</v>
      </c>
      <c r="BX98" s="241"/>
      <c r="BY98" s="97" t="str">
        <f t="shared" si="411"/>
        <v>NA</v>
      </c>
      <c r="BZ98" s="85">
        <f>COUNTIF(Kamper!B301:D301,"&gt;0")</f>
        <v>0</v>
      </c>
      <c r="CA98" s="86">
        <f>Kamper!E301</f>
        <v>0</v>
      </c>
      <c r="CB98" s="52" t="str">
        <f t="shared" si="412"/>
        <v>NA</v>
      </c>
      <c r="CC98" s="85">
        <f>COUNTIF(Kamper!AX319:AZ319,"&gt;0")</f>
        <v>0</v>
      </c>
      <c r="CD98" s="86">
        <f>Kamper!BA319</f>
        <v>0</v>
      </c>
      <c r="CE98" s="52" t="str">
        <f t="shared" si="413"/>
        <v>NA</v>
      </c>
      <c r="CF98" s="271">
        <f t="shared" si="414"/>
        <v>0</v>
      </c>
      <c r="CG98" s="234">
        <f t="shared" si="415"/>
        <v>0</v>
      </c>
      <c r="CH98" s="96">
        <f t="shared" si="416"/>
        <v>0</v>
      </c>
      <c r="CI98" s="239"/>
      <c r="CJ98" s="97" t="str">
        <f t="shared" si="417"/>
        <v>NA</v>
      </c>
    </row>
    <row r="99" spans="1:88" ht="17" thickBot="1">
      <c r="A99" s="15"/>
      <c r="B99" s="15"/>
      <c r="C99" s="15"/>
      <c r="D99" s="15"/>
      <c r="E99" s="15"/>
      <c r="F99" s="146">
        <f t="shared" si="418"/>
        <v>0</v>
      </c>
      <c r="G99" s="188">
        <f t="shared" si="378"/>
        <v>0</v>
      </c>
      <c r="H99" s="132" t="str">
        <f t="shared" si="379"/>
        <v>NA</v>
      </c>
      <c r="I99" s="219">
        <f t="shared" si="380"/>
        <v>0</v>
      </c>
      <c r="J99" s="141">
        <f>COUNTIF(Kamper!AX14:AZ14,"&gt;0")</f>
        <v>0</v>
      </c>
      <c r="K99" s="60">
        <f>Kamper!BA14</f>
        <v>0</v>
      </c>
      <c r="L99" s="128" t="str">
        <f t="shared" si="381"/>
        <v>NA</v>
      </c>
      <c r="M99" s="60">
        <f>COUNTIF(Kamper!H32:J32,"&gt;0")</f>
        <v>0</v>
      </c>
      <c r="N99" s="60">
        <f>Kamper!K32</f>
        <v>0</v>
      </c>
      <c r="O99" s="128" t="str">
        <f t="shared" si="382"/>
        <v>NA</v>
      </c>
      <c r="P99" s="60">
        <f>COUNTIF(Kamper!T50:V50,"&gt;0")</f>
        <v>0</v>
      </c>
      <c r="Q99" s="60">
        <f>Kamper!W50</f>
        <v>0</v>
      </c>
      <c r="R99" s="128" t="str">
        <f t="shared" si="383"/>
        <v>NA</v>
      </c>
      <c r="S99" s="60">
        <f>COUNTIF(Kamper!AX68:AZ68,"&gt;0")</f>
        <v>0</v>
      </c>
      <c r="T99" s="60">
        <f>Kamper!BA68</f>
        <v>0</v>
      </c>
      <c r="U99" s="129" t="str">
        <f t="shared" si="384"/>
        <v>NA</v>
      </c>
      <c r="V99" s="271">
        <f t="shared" si="385"/>
        <v>0</v>
      </c>
      <c r="W99" s="130">
        <f t="shared" si="386"/>
        <v>0</v>
      </c>
      <c r="X99" s="95">
        <f t="shared" si="377"/>
        <v>0</v>
      </c>
      <c r="Y99" s="242"/>
      <c r="Z99" s="108" t="str">
        <f t="shared" si="387"/>
        <v>NA</v>
      </c>
      <c r="AA99" s="288">
        <f>COUNTIF(Kamper!AR86:AT86,"&gt;0")</f>
        <v>0</v>
      </c>
      <c r="AB99" s="199">
        <f>Kamper!AU86</f>
        <v>0</v>
      </c>
      <c r="AC99" s="61" t="str">
        <f t="shared" si="388"/>
        <v>NA</v>
      </c>
      <c r="AD99" s="289">
        <f>COUNTIF(Kamper!AF104:AH104,"&gt;0")</f>
        <v>0</v>
      </c>
      <c r="AE99" s="199">
        <f>Kamper!AI104</f>
        <v>0</v>
      </c>
      <c r="AF99" s="61" t="str">
        <f t="shared" si="389"/>
        <v>NA</v>
      </c>
      <c r="AG99" s="289">
        <f>COUNTIF(Kamper!T122:V122,"&gt;0")</f>
        <v>0</v>
      </c>
      <c r="AH99" s="199">
        <f>Kamper!W122</f>
        <v>0</v>
      </c>
      <c r="AI99" s="61" t="str">
        <f t="shared" si="390"/>
        <v>NA</v>
      </c>
      <c r="AJ99" s="289">
        <f>COUNTIF(Kamper!H140:J140,"&gt;0")</f>
        <v>0</v>
      </c>
      <c r="AK99" s="199">
        <f>Kamper!K140</f>
        <v>0</v>
      </c>
      <c r="AL99" s="62" t="str">
        <f t="shared" si="391"/>
        <v>NA</v>
      </c>
      <c r="AM99" s="271">
        <f t="shared" si="392"/>
        <v>0</v>
      </c>
      <c r="AN99" s="95">
        <f t="shared" si="393"/>
        <v>0</v>
      </c>
      <c r="AO99" s="234">
        <f t="shared" si="394"/>
        <v>0</v>
      </c>
      <c r="AP99" s="283"/>
      <c r="AQ99" s="97" t="str">
        <f t="shared" si="395"/>
        <v>NA</v>
      </c>
      <c r="AR99" s="288">
        <f>COUNTIF(Kamper!BD158:BF158,"&gt;0")</f>
        <v>0</v>
      </c>
      <c r="AS99" s="199">
        <f>Kamper!BG158</f>
        <v>0</v>
      </c>
      <c r="AT99" s="61" t="str">
        <f t="shared" si="396"/>
        <v>NA</v>
      </c>
      <c r="AU99" s="289">
        <f>COUNTIF(Kamper!BD176:BF176,"&gt;0")</f>
        <v>0</v>
      </c>
      <c r="AV99" s="199">
        <f>Kamper!BG176</f>
        <v>0</v>
      </c>
      <c r="AW99" s="61" t="str">
        <f t="shared" si="397"/>
        <v>NA</v>
      </c>
      <c r="AX99" s="289">
        <f>COUNTIF(Kamper!Z194:AB194,"&gt;0")</f>
        <v>0</v>
      </c>
      <c r="AY99" s="199">
        <f>Kamper!AC194</f>
        <v>0</v>
      </c>
      <c r="AZ99" s="61" t="str">
        <f t="shared" si="398"/>
        <v>NA</v>
      </c>
      <c r="BA99" s="289">
        <f>COUNTIF(Kamper!AL212:AN212,"&gt;0")</f>
        <v>0</v>
      </c>
      <c r="BB99" s="199">
        <f>Kamper!AO212</f>
        <v>0</v>
      </c>
      <c r="BC99" s="62" t="str">
        <f t="shared" si="399"/>
        <v>NA</v>
      </c>
      <c r="BD99" s="271">
        <f t="shared" si="400"/>
        <v>0</v>
      </c>
      <c r="BE99" s="95">
        <f t="shared" si="401"/>
        <v>0</v>
      </c>
      <c r="BF99" s="95">
        <f t="shared" si="402"/>
        <v>0</v>
      </c>
      <c r="BG99" s="242"/>
      <c r="BH99" s="97" t="str">
        <f t="shared" si="403"/>
        <v>NA</v>
      </c>
      <c r="BI99" s="288">
        <f>COUNTIF(Kamper!BD230:BF230,"&gt;0")</f>
        <v>0</v>
      </c>
      <c r="BJ99" s="199">
        <f>Kamper!BG230</f>
        <v>0</v>
      </c>
      <c r="BK99" s="61" t="str">
        <f t="shared" si="404"/>
        <v>NA</v>
      </c>
      <c r="BL99" s="289">
        <f>COUNTIF(Kamper!AL248:AN248,"&gt;0")</f>
        <v>0</v>
      </c>
      <c r="BM99" s="199">
        <f>Kamper!AO248</f>
        <v>0</v>
      </c>
      <c r="BN99" s="61" t="str">
        <f t="shared" si="405"/>
        <v>NA</v>
      </c>
      <c r="BO99" s="289">
        <f>COUNTIF(Kamper!Z266:AB266,"&gt;0")</f>
        <v>0</v>
      </c>
      <c r="BP99" s="199">
        <f>Kamper!AC266</f>
        <v>0</v>
      </c>
      <c r="BQ99" s="61" t="str">
        <f t="shared" si="406"/>
        <v>NA</v>
      </c>
      <c r="BR99" s="289">
        <f>COUNTIF(Kamper!N284:P284,"&gt;0")</f>
        <v>0</v>
      </c>
      <c r="BS99" s="199">
        <f>Kamper!Q284</f>
        <v>0</v>
      </c>
      <c r="BT99" s="62" t="str">
        <f t="shared" si="407"/>
        <v>NA</v>
      </c>
      <c r="BU99" s="271">
        <f t="shared" si="408"/>
        <v>0</v>
      </c>
      <c r="BV99" s="95">
        <f t="shared" si="409"/>
        <v>0</v>
      </c>
      <c r="BW99" s="95">
        <f t="shared" si="410"/>
        <v>0</v>
      </c>
      <c r="BX99" s="242"/>
      <c r="BY99" s="97" t="str">
        <f t="shared" si="411"/>
        <v>NA</v>
      </c>
      <c r="BZ99" s="85">
        <f>COUNTIF(Kamper!B302:D302,"&gt;0")</f>
        <v>0</v>
      </c>
      <c r="CA99" s="86">
        <f>Kamper!E302</f>
        <v>0</v>
      </c>
      <c r="CB99" s="61" t="str">
        <f t="shared" si="412"/>
        <v>NA</v>
      </c>
      <c r="CC99" s="85">
        <f>COUNTIF(Kamper!AX320:AZ320,"&gt;0")</f>
        <v>0</v>
      </c>
      <c r="CD99" s="86">
        <f>Kamper!BA320</f>
        <v>0</v>
      </c>
      <c r="CE99" s="61" t="str">
        <f t="shared" si="413"/>
        <v>NA</v>
      </c>
      <c r="CF99" s="271">
        <f t="shared" si="414"/>
        <v>0</v>
      </c>
      <c r="CG99" s="234">
        <f t="shared" si="415"/>
        <v>0</v>
      </c>
      <c r="CH99" s="96">
        <f t="shared" si="416"/>
        <v>0</v>
      </c>
      <c r="CI99" s="279"/>
      <c r="CJ99" s="97" t="str">
        <f t="shared" si="417"/>
        <v>NA</v>
      </c>
    </row>
    <row r="100" spans="1:88">
      <c r="CA100" s="86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21"/>
  <sheetViews>
    <sheetView zoomScale="111" workbookViewId="0">
      <selection activeCell="O20" sqref="O20"/>
    </sheetView>
  </sheetViews>
  <sheetFormatPr baseColWidth="10" defaultColWidth="8.83203125" defaultRowHeight="15"/>
  <cols>
    <col min="1" max="1" width="24.5" style="25" customWidth="1"/>
    <col min="2" max="2" width="7.6640625" customWidth="1"/>
    <col min="3" max="3" width="7.6640625" style="25" customWidth="1"/>
    <col min="4" max="5" width="11.83203125" style="25" customWidth="1"/>
    <col min="6" max="6" width="9.5" customWidth="1"/>
    <col min="7" max="7" width="3.1640625" style="25" customWidth="1"/>
    <col min="8" max="8" width="7.6640625" style="25" customWidth="1"/>
    <col min="9" max="10" width="11.83203125" style="25" customWidth="1"/>
    <col min="11" max="11" width="9.6640625" customWidth="1"/>
    <col min="12" max="12" width="3.1640625" style="25" customWidth="1"/>
    <col min="13" max="13" width="7.6640625" style="25" customWidth="1"/>
    <col min="14" max="15" width="11.83203125" style="25" customWidth="1"/>
    <col min="16" max="16" width="9.5" customWidth="1"/>
    <col min="17" max="17" width="3.1640625" style="25" customWidth="1"/>
    <col min="18" max="18" width="7.6640625" style="25" customWidth="1"/>
    <col min="19" max="20" width="11.83203125" style="25" customWidth="1"/>
    <col min="21" max="21" width="7.6640625" customWidth="1"/>
  </cols>
  <sheetData>
    <row r="1" spans="1:24" s="158" customFormat="1" ht="102" customHeight="1" thickTop="1">
      <c r="A1" s="162" t="s">
        <v>256</v>
      </c>
      <c r="B1" s="163" t="s">
        <v>257</v>
      </c>
      <c r="C1" s="164" t="s">
        <v>105</v>
      </c>
      <c r="D1" s="165" t="s">
        <v>258</v>
      </c>
      <c r="E1" s="370" t="s">
        <v>312</v>
      </c>
      <c r="F1" s="370" t="s">
        <v>321</v>
      </c>
      <c r="G1" s="167"/>
      <c r="H1" s="168" t="s">
        <v>106</v>
      </c>
      <c r="I1" s="165" t="s">
        <v>259</v>
      </c>
      <c r="J1" s="370" t="s">
        <v>317</v>
      </c>
      <c r="K1" s="370" t="s">
        <v>320</v>
      </c>
      <c r="L1" s="167"/>
      <c r="M1" s="164" t="s">
        <v>107</v>
      </c>
      <c r="N1" s="165" t="s">
        <v>316</v>
      </c>
      <c r="O1" s="370" t="s">
        <v>315</v>
      </c>
      <c r="P1" s="370" t="s">
        <v>318</v>
      </c>
      <c r="Q1" s="167"/>
      <c r="R1" s="169" t="s">
        <v>108</v>
      </c>
      <c r="S1" s="165" t="s">
        <v>314</v>
      </c>
      <c r="T1" s="370" t="s">
        <v>313</v>
      </c>
      <c r="U1" s="370" t="s">
        <v>319</v>
      </c>
    </row>
    <row r="2" spans="1:24" ht="16">
      <c r="A2" s="71" t="s">
        <v>11</v>
      </c>
      <c r="B2" s="52">
        <v>114</v>
      </c>
      <c r="C2" s="64">
        <f>'Tellere og summer'!Z2</f>
        <v>130.19444444444446</v>
      </c>
      <c r="D2" s="371"/>
      <c r="E2" s="372">
        <f>ROUND(($D$21-C2)*0.8,0)</f>
        <v>44</v>
      </c>
      <c r="F2" s="372">
        <f>E2*3</f>
        <v>132</v>
      </c>
      <c r="G2" s="373"/>
      <c r="H2" s="64">
        <f>'Tellere og summer'!AQ2</f>
        <v>128.16666666666666</v>
      </c>
      <c r="I2" s="371"/>
      <c r="J2" s="374">
        <f>ROUND(($I$21-H2)*0.8,0)</f>
        <v>40</v>
      </c>
      <c r="K2" s="372">
        <f>J2*3</f>
        <v>120</v>
      </c>
      <c r="L2" s="373"/>
      <c r="M2" s="64">
        <f>'Tellere og summer'!BH2</f>
        <v>127.73737373737374</v>
      </c>
      <c r="N2" s="371"/>
      <c r="O2" s="374">
        <f>ROUND(($N$21-M2)*0.8,0)</f>
        <v>40</v>
      </c>
      <c r="P2" s="372">
        <f>O2*3</f>
        <v>120</v>
      </c>
      <c r="Q2" s="373"/>
      <c r="R2" s="64">
        <f>'Tellere og summer'!BY2</f>
        <v>127.17777777777778</v>
      </c>
      <c r="S2" s="371"/>
      <c r="T2" s="374">
        <f>ROUND(($S$21-R2)*0.8,0)</f>
        <v>38</v>
      </c>
      <c r="U2" s="372">
        <f>T2*3</f>
        <v>114</v>
      </c>
    </row>
    <row r="3" spans="1:24" s="25" customFormat="1" ht="5" customHeight="1">
      <c r="A3" s="375"/>
      <c r="B3" s="375"/>
      <c r="C3" s="371"/>
      <c r="D3" s="371"/>
      <c r="E3" s="371"/>
      <c r="F3" s="375"/>
      <c r="G3" s="373"/>
      <c r="H3" s="371"/>
      <c r="I3" s="371"/>
      <c r="J3" s="371"/>
      <c r="K3" s="375"/>
      <c r="L3" s="373"/>
      <c r="M3" s="375"/>
      <c r="N3" s="371"/>
      <c r="O3" s="371"/>
      <c r="P3" s="375"/>
      <c r="Q3" s="373"/>
      <c r="R3" s="375"/>
      <c r="S3" s="371"/>
      <c r="T3" s="371"/>
      <c r="U3" s="375"/>
    </row>
    <row r="4" spans="1:24" ht="16">
      <c r="A4" s="71" t="s">
        <v>12</v>
      </c>
      <c r="B4" s="52">
        <v>0</v>
      </c>
      <c r="C4" s="376">
        <f>'Tellere og summer'!Z12</f>
        <v>185.48571428571429</v>
      </c>
      <c r="D4" s="371"/>
      <c r="E4" s="372">
        <f>ROUND(($D$21-C4)*0.8,0)</f>
        <v>0</v>
      </c>
      <c r="F4" s="372">
        <f>E4*3</f>
        <v>0</v>
      </c>
      <c r="G4" s="373"/>
      <c r="H4" s="64">
        <f>'Tellere og summer'!AQ12</f>
        <v>178.74647887323943</v>
      </c>
      <c r="I4" s="371"/>
      <c r="J4" s="374">
        <f>ROUND(($I$21-H4)*0.8,0)</f>
        <v>0</v>
      </c>
      <c r="K4" s="372">
        <f>J4*3</f>
        <v>0</v>
      </c>
      <c r="L4" s="373"/>
      <c r="M4" s="64">
        <f>'Tellere og summer'!BH12</f>
        <v>177.15887850467288</v>
      </c>
      <c r="N4" s="371"/>
      <c r="O4" s="374">
        <f>ROUND(($N$21-M4)*0.8,0)</f>
        <v>0</v>
      </c>
      <c r="P4" s="372">
        <f>O4*3</f>
        <v>0</v>
      </c>
      <c r="Q4" s="373"/>
      <c r="R4" s="64">
        <f>'Tellere og summer'!BY12</f>
        <v>166.30069930069931</v>
      </c>
      <c r="S4" s="371"/>
      <c r="T4" s="374">
        <f>ROUND(($S$21-R4)*0.8,0)</f>
        <v>6</v>
      </c>
      <c r="U4" s="372">
        <f>T4*3</f>
        <v>18</v>
      </c>
    </row>
    <row r="5" spans="1:24" ht="5" customHeight="1">
      <c r="A5" s="375"/>
      <c r="B5" s="375"/>
      <c r="C5" s="371"/>
      <c r="D5" s="371"/>
      <c r="E5" s="371"/>
      <c r="F5" s="375"/>
      <c r="G5" s="373"/>
      <c r="H5" s="371"/>
      <c r="I5" s="371"/>
      <c r="J5" s="371"/>
      <c r="K5" s="375"/>
      <c r="L5" s="373"/>
      <c r="M5" s="375"/>
      <c r="N5" s="371"/>
      <c r="O5" s="371"/>
      <c r="P5" s="375"/>
      <c r="Q5" s="373"/>
      <c r="R5" s="375"/>
      <c r="S5" s="371"/>
      <c r="T5" s="371"/>
      <c r="U5" s="375"/>
    </row>
    <row r="6" spans="1:24" ht="16">
      <c r="A6" s="71" t="s">
        <v>25</v>
      </c>
      <c r="B6" s="52">
        <v>96</v>
      </c>
      <c r="C6" s="376">
        <f>'Tellere og summer'!Z22</f>
        <v>146.61111111111111</v>
      </c>
      <c r="D6" s="371"/>
      <c r="E6" s="372">
        <f>ROUND(($D$21-C6)*0.8,0)</f>
        <v>31</v>
      </c>
      <c r="F6" s="372">
        <f>E6*3</f>
        <v>93</v>
      </c>
      <c r="G6" s="373"/>
      <c r="H6" s="64">
        <f>'Tellere og summer'!AQ22</f>
        <v>137.63492063492063</v>
      </c>
      <c r="I6" s="371"/>
      <c r="J6" s="374">
        <f>ROUND(($I$21-H6)*0.8,0)</f>
        <v>33</v>
      </c>
      <c r="K6" s="372">
        <f>J6*3</f>
        <v>99</v>
      </c>
      <c r="L6" s="373"/>
      <c r="M6" s="64">
        <f>'Tellere og summer'!BH22</f>
        <v>140.88888888888889</v>
      </c>
      <c r="N6" s="371"/>
      <c r="O6" s="374">
        <f>ROUND(($N$21-M6)*0.8,0)</f>
        <v>29</v>
      </c>
      <c r="P6" s="372">
        <f>O6*3</f>
        <v>87</v>
      </c>
      <c r="Q6" s="373"/>
      <c r="R6" s="64">
        <f>'Tellere og summer'!BY22</f>
        <v>141.23703703703703</v>
      </c>
      <c r="S6" s="371"/>
      <c r="T6" s="374">
        <f>ROUND(($S$21-R6)*0.8,0)</f>
        <v>26</v>
      </c>
      <c r="U6" s="372">
        <f>T6*3</f>
        <v>78</v>
      </c>
    </row>
    <row r="7" spans="1:24" s="25" customFormat="1" ht="5" customHeight="1">
      <c r="A7" s="375"/>
      <c r="B7" s="375"/>
      <c r="C7" s="377"/>
      <c r="D7" s="371"/>
      <c r="E7" s="371"/>
      <c r="F7" s="375"/>
      <c r="G7" s="373"/>
      <c r="H7" s="371"/>
      <c r="I7" s="371"/>
      <c r="J7" s="371"/>
      <c r="K7" s="375"/>
      <c r="L7" s="373"/>
      <c r="M7" s="375"/>
      <c r="N7" s="371"/>
      <c r="O7" s="371"/>
      <c r="P7" s="375"/>
      <c r="Q7" s="373"/>
      <c r="R7" s="375"/>
      <c r="S7" s="371"/>
      <c r="T7" s="371"/>
      <c r="U7" s="375"/>
    </row>
    <row r="8" spans="1:24" ht="16">
      <c r="A8" s="71" t="s">
        <v>26</v>
      </c>
      <c r="B8" s="52">
        <v>93</v>
      </c>
      <c r="C8" s="64">
        <f>'Tellere og summer'!Z32</f>
        <v>134.83333333333334</v>
      </c>
      <c r="D8" s="371"/>
      <c r="E8" s="372">
        <f>ROUND(($D$21-C8)*0.8,0)</f>
        <v>41</v>
      </c>
      <c r="F8" s="372">
        <f>E8*3</f>
        <v>123</v>
      </c>
      <c r="G8" s="373"/>
      <c r="H8" s="64">
        <f>'Tellere og summer'!AQ32</f>
        <v>135.65277777777777</v>
      </c>
      <c r="I8" s="371"/>
      <c r="J8" s="374">
        <f>ROUND(($I$21-H8)*0.8,0)</f>
        <v>34</v>
      </c>
      <c r="K8" s="372">
        <f>J8*3</f>
        <v>102</v>
      </c>
      <c r="L8" s="373"/>
      <c r="M8" s="64">
        <f>'Tellere og summer'!BH32</f>
        <v>137.55555555555554</v>
      </c>
      <c r="N8" s="371"/>
      <c r="O8" s="374">
        <f>ROUND(($N$21-M8)*0.8,0)</f>
        <v>32</v>
      </c>
      <c r="P8" s="372">
        <f>O8*3</f>
        <v>96</v>
      </c>
      <c r="Q8" s="373"/>
      <c r="R8" s="64">
        <f>'Tellere og summer'!BY32</f>
        <v>135.3111111111111</v>
      </c>
      <c r="S8" s="371"/>
      <c r="T8" s="374">
        <f>ROUND(($S$21-R8)*0.8,0)</f>
        <v>31</v>
      </c>
      <c r="U8" s="372">
        <f>T8*3</f>
        <v>93</v>
      </c>
    </row>
    <row r="9" spans="1:24" s="25" customFormat="1" ht="5" customHeight="1">
      <c r="A9" s="375"/>
      <c r="B9" s="375"/>
      <c r="C9" s="371"/>
      <c r="D9" s="371"/>
      <c r="E9" s="371"/>
      <c r="F9" s="375"/>
      <c r="G9" s="373"/>
      <c r="H9" s="371"/>
      <c r="I9" s="371"/>
      <c r="J9" s="371"/>
      <c r="K9" s="375"/>
      <c r="L9" s="373"/>
      <c r="M9" s="375"/>
      <c r="N9" s="371"/>
      <c r="O9" s="371"/>
      <c r="P9" s="375"/>
      <c r="Q9" s="373"/>
      <c r="R9" s="375"/>
      <c r="S9" s="371"/>
      <c r="T9" s="371"/>
      <c r="U9" s="375"/>
    </row>
    <row r="10" spans="1:24" ht="16">
      <c r="A10" s="71" t="s">
        <v>27</v>
      </c>
      <c r="B10" s="52">
        <v>96</v>
      </c>
      <c r="C10" s="64">
        <f>'Tellere og summer'!Z42</f>
        <v>134</v>
      </c>
      <c r="D10" s="371"/>
      <c r="E10" s="372">
        <f>ROUND(($D$21-C10)*0.8,0)</f>
        <v>41</v>
      </c>
      <c r="F10" s="372">
        <f>E10*3</f>
        <v>123</v>
      </c>
      <c r="G10" s="373"/>
      <c r="H10" s="64">
        <f>'Tellere og summer'!AQ42</f>
        <v>134</v>
      </c>
      <c r="I10" s="371"/>
      <c r="J10" s="374">
        <f>ROUND(($I$21-H10)*0.8,0)</f>
        <v>36</v>
      </c>
      <c r="K10" s="372">
        <f>J10*3</f>
        <v>108</v>
      </c>
      <c r="L10" s="373"/>
      <c r="M10" s="64">
        <f>'Tellere og summer'!BH42</f>
        <v>134</v>
      </c>
      <c r="N10" s="371"/>
      <c r="O10" s="374">
        <f>ROUND(($N$21-M10)*0.8,0)</f>
        <v>35</v>
      </c>
      <c r="P10" s="372">
        <f>O10*3</f>
        <v>105</v>
      </c>
      <c r="Q10" s="373"/>
      <c r="R10" s="64">
        <f>'Tellere og summer'!BY42</f>
        <v>134</v>
      </c>
      <c r="S10" s="371"/>
      <c r="T10" s="374">
        <f>ROUND(($S$21-R10)*0.8,0)</f>
        <v>32</v>
      </c>
      <c r="U10" s="372">
        <f>T10*3</f>
        <v>96</v>
      </c>
      <c r="X10" s="160"/>
    </row>
    <row r="11" spans="1:24" s="25" customFormat="1" ht="5" customHeight="1">
      <c r="A11" s="375"/>
      <c r="B11" s="375"/>
      <c r="C11" s="371"/>
      <c r="D11" s="371"/>
      <c r="E11" s="371"/>
      <c r="F11" s="375"/>
      <c r="G11" s="373"/>
      <c r="H11" s="371"/>
      <c r="I11" s="371"/>
      <c r="J11" s="371"/>
      <c r="K11" s="375"/>
      <c r="L11" s="373"/>
      <c r="M11" s="375"/>
      <c r="N11" s="371"/>
      <c r="O11" s="371"/>
      <c r="P11" s="375"/>
      <c r="Q11" s="373"/>
      <c r="R11" s="375"/>
      <c r="S11" s="371"/>
      <c r="T11" s="371"/>
      <c r="U11" s="375"/>
      <c r="X11" s="160"/>
    </row>
    <row r="12" spans="1:24" ht="16">
      <c r="A12" s="71" t="s">
        <v>64</v>
      </c>
      <c r="B12" s="52">
        <v>18</v>
      </c>
      <c r="C12" s="64">
        <f>'Tellere og summer'!Z52</f>
        <v>176.72222222222223</v>
      </c>
      <c r="D12" s="371"/>
      <c r="E12" s="372">
        <f>ROUND(($D$21-C12)*0.8,0)</f>
        <v>7</v>
      </c>
      <c r="F12" s="372">
        <f>E12*3</f>
        <v>21</v>
      </c>
      <c r="G12" s="373"/>
      <c r="H12" s="64">
        <f>'Tellere og summer'!AQ52</f>
        <v>175.27777777777777</v>
      </c>
      <c r="I12" s="371"/>
      <c r="J12" s="374">
        <f>ROUND(($I$21-H12)*0.8,0)</f>
        <v>3</v>
      </c>
      <c r="K12" s="372">
        <f>J12*3</f>
        <v>9</v>
      </c>
      <c r="L12" s="373"/>
      <c r="M12" s="64">
        <f>'Tellere og summer'!BH52</f>
        <v>173.86868686868686</v>
      </c>
      <c r="N12" s="371"/>
      <c r="O12" s="374">
        <f>ROUND(($N$21-M12)*0.8,0)</f>
        <v>3</v>
      </c>
      <c r="P12" s="372">
        <f>O12*3</f>
        <v>9</v>
      </c>
      <c r="Q12" s="373"/>
      <c r="R12" s="64">
        <f>'Tellere og summer'!BY52</f>
        <v>174.09629629629629</v>
      </c>
      <c r="S12" s="371"/>
      <c r="T12" s="374">
        <f>ROUND(($S$21-R12)*0.8,0)</f>
        <v>0</v>
      </c>
      <c r="U12" s="372">
        <f>T12*3</f>
        <v>0</v>
      </c>
    </row>
    <row r="13" spans="1:24" s="25" customFormat="1" ht="5" customHeight="1">
      <c r="A13" s="375"/>
      <c r="B13" s="375"/>
      <c r="C13" s="371"/>
      <c r="D13" s="371"/>
      <c r="E13" s="371"/>
      <c r="F13" s="375"/>
      <c r="G13" s="373"/>
      <c r="H13" s="371"/>
      <c r="I13" s="371"/>
      <c r="J13" s="371"/>
      <c r="K13" s="375"/>
      <c r="L13" s="373"/>
      <c r="M13" s="375"/>
      <c r="N13" s="371"/>
      <c r="O13" s="371"/>
      <c r="P13" s="375"/>
      <c r="Q13" s="373"/>
      <c r="R13" s="375"/>
      <c r="S13" s="371"/>
      <c r="T13" s="371"/>
      <c r="U13" s="375"/>
    </row>
    <row r="14" spans="1:24" ht="16">
      <c r="A14" s="71" t="s">
        <v>29</v>
      </c>
      <c r="B14" s="52">
        <v>60</v>
      </c>
      <c r="C14" s="64">
        <f>'Tellere og summer'!Z62</f>
        <v>130.5</v>
      </c>
      <c r="D14" s="371"/>
      <c r="E14" s="372">
        <f>ROUND(($D$21-C14)*0.8,0)</f>
        <v>44</v>
      </c>
      <c r="F14" s="372">
        <f>E14*3</f>
        <v>132</v>
      </c>
      <c r="G14" s="373"/>
      <c r="H14" s="64">
        <f>'Tellere og summer'!AQ62</f>
        <v>141.70833333333334</v>
      </c>
      <c r="I14" s="371"/>
      <c r="J14" s="374">
        <f>ROUND(($I$21-H14)*0.8,0)</f>
        <v>30</v>
      </c>
      <c r="K14" s="372">
        <f>J14*3</f>
        <v>90</v>
      </c>
      <c r="L14" s="373"/>
      <c r="M14" s="64">
        <f>'Tellere og summer'!BH62</f>
        <v>146.72115384615384</v>
      </c>
      <c r="N14" s="371"/>
      <c r="O14" s="374">
        <f>ROUND(($N$21-M14)*0.8,0)</f>
        <v>24</v>
      </c>
      <c r="P14" s="372">
        <f>O14*3</f>
        <v>72</v>
      </c>
      <c r="Q14" s="373"/>
      <c r="R14" s="64">
        <f>'Tellere og summer'!BY62</f>
        <v>149.95419847328245</v>
      </c>
      <c r="S14" s="371"/>
      <c r="T14" s="374">
        <f>ROUND(($S$21-R14)*0.8,0)</f>
        <v>19</v>
      </c>
      <c r="U14" s="372">
        <f>T14*3</f>
        <v>57</v>
      </c>
    </row>
    <row r="15" spans="1:24" s="25" customFormat="1" ht="5" customHeight="1">
      <c r="A15" s="375"/>
      <c r="B15" s="375"/>
      <c r="C15" s="371"/>
      <c r="D15" s="371"/>
      <c r="E15" s="371"/>
      <c r="F15" s="375"/>
      <c r="G15" s="373"/>
      <c r="H15" s="371"/>
      <c r="I15" s="371"/>
      <c r="J15" s="371"/>
      <c r="K15" s="375"/>
      <c r="L15" s="373"/>
      <c r="M15" s="375"/>
      <c r="N15" s="371"/>
      <c r="O15" s="371"/>
      <c r="P15" s="375"/>
      <c r="Q15" s="373"/>
      <c r="R15" s="375"/>
      <c r="S15" s="371"/>
      <c r="T15" s="371"/>
      <c r="U15" s="375"/>
    </row>
    <row r="16" spans="1:24" ht="16">
      <c r="A16" s="71" t="s">
        <v>32</v>
      </c>
      <c r="B16" s="52">
        <v>54</v>
      </c>
      <c r="C16" s="64">
        <f>'Tellere og summer'!Z72</f>
        <v>145.44444444444446</v>
      </c>
      <c r="D16" s="371"/>
      <c r="E16" s="372">
        <f>ROUND(($D$21-C16)*0.8,0)</f>
        <v>32</v>
      </c>
      <c r="F16" s="372">
        <f>E16*3</f>
        <v>96</v>
      </c>
      <c r="G16" s="373"/>
      <c r="H16" s="64">
        <f>'Tellere og summer'!AQ72</f>
        <v>150.93055555555554</v>
      </c>
      <c r="I16" s="371"/>
      <c r="J16" s="374">
        <f>ROUND(($I$21-H16)*0.8,0)</f>
        <v>22</v>
      </c>
      <c r="K16" s="372">
        <f>J16*3</f>
        <v>66</v>
      </c>
      <c r="L16" s="373"/>
      <c r="M16" s="64">
        <f>'Tellere og summer'!BH72</f>
        <v>151.5185185185185</v>
      </c>
      <c r="N16" s="371"/>
      <c r="O16" s="374">
        <f>ROUND(($N$21-M16)*0.8,0)</f>
        <v>21</v>
      </c>
      <c r="P16" s="372">
        <f>O16*3</f>
        <v>63</v>
      </c>
      <c r="Q16" s="373"/>
      <c r="R16" s="64">
        <f>'Tellere og summer'!BY72</f>
        <v>151.90370370370371</v>
      </c>
      <c r="S16" s="371"/>
      <c r="T16" s="374">
        <f>ROUND(($S$21-R16)*0.8,0)</f>
        <v>18</v>
      </c>
      <c r="U16" s="372">
        <f>T16*3</f>
        <v>54</v>
      </c>
    </row>
    <row r="17" spans="1:21" s="25" customFormat="1" ht="5" customHeight="1">
      <c r="A17" s="375"/>
      <c r="B17" s="375"/>
      <c r="C17" s="371"/>
      <c r="D17" s="371"/>
      <c r="E17" s="371"/>
      <c r="F17" s="375"/>
      <c r="G17" s="373"/>
      <c r="H17" s="371"/>
      <c r="I17" s="371"/>
      <c r="J17" s="371"/>
      <c r="K17" s="375"/>
      <c r="L17" s="373"/>
      <c r="M17" s="375"/>
      <c r="N17" s="371"/>
      <c r="O17" s="371"/>
      <c r="P17" s="375"/>
      <c r="Q17" s="373"/>
      <c r="R17" s="375"/>
      <c r="S17" s="371"/>
      <c r="T17" s="371"/>
      <c r="U17" s="375"/>
    </row>
    <row r="18" spans="1:21" ht="16">
      <c r="A18" s="71" t="s">
        <v>30</v>
      </c>
      <c r="B18" s="52">
        <v>120</v>
      </c>
      <c r="C18" s="64">
        <f>'Tellere og summer'!Z82</f>
        <v>129.08333333333334</v>
      </c>
      <c r="D18" s="371"/>
      <c r="E18" s="372">
        <f>ROUND(($D$21-C18)*0.8,0)</f>
        <v>45</v>
      </c>
      <c r="F18" s="372">
        <f>E18*3</f>
        <v>135</v>
      </c>
      <c r="G18" s="373"/>
      <c r="H18" s="64">
        <f>'Tellere og summer'!AQ82</f>
        <v>125.43055555555556</v>
      </c>
      <c r="I18" s="371"/>
      <c r="J18" s="374">
        <f>ROUND(($I$21-H18)*0.8,0)</f>
        <v>43</v>
      </c>
      <c r="K18" s="372">
        <f>J18*3</f>
        <v>129</v>
      </c>
      <c r="L18" s="373"/>
      <c r="M18" s="64">
        <f>'Tellere og summer'!BH82</f>
        <v>125.10185185185185</v>
      </c>
      <c r="N18" s="371"/>
      <c r="O18" s="374">
        <f>ROUND(($N$21-M18)*0.8,0)</f>
        <v>42</v>
      </c>
      <c r="P18" s="372">
        <f>O18*3</f>
        <v>126</v>
      </c>
      <c r="Q18" s="373"/>
      <c r="R18" s="64">
        <f>'Tellere og summer'!BY82</f>
        <v>124.85185185185185</v>
      </c>
      <c r="S18" s="371"/>
      <c r="T18" s="374">
        <f>ROUND(($S$21-R18)*0.8,0)</f>
        <v>39</v>
      </c>
      <c r="U18" s="372">
        <f>T18*3</f>
        <v>117</v>
      </c>
    </row>
    <row r="19" spans="1:21" s="25" customFormat="1" ht="5" customHeight="1">
      <c r="A19" s="375"/>
      <c r="B19" s="375"/>
      <c r="C19" s="371"/>
      <c r="D19" s="371"/>
      <c r="E19" s="371"/>
      <c r="F19" s="375"/>
      <c r="G19" s="373"/>
      <c r="H19" s="371"/>
      <c r="I19" s="371"/>
      <c r="J19" s="371"/>
      <c r="K19" s="375"/>
      <c r="L19" s="373"/>
      <c r="M19" s="375"/>
      <c r="N19" s="371"/>
      <c r="O19" s="371"/>
      <c r="P19" s="375"/>
      <c r="Q19" s="373"/>
      <c r="R19" s="375"/>
      <c r="S19" s="371"/>
      <c r="T19" s="371"/>
      <c r="U19" s="375"/>
    </row>
    <row r="20" spans="1:21" ht="18" customHeight="1">
      <c r="A20" s="71" t="s">
        <v>31</v>
      </c>
      <c r="B20" s="52">
        <v>66</v>
      </c>
      <c r="C20" s="64">
        <f>'Tellere og summer'!Z92</f>
        <v>150.80555555555554</v>
      </c>
      <c r="D20" s="371"/>
      <c r="E20" s="372">
        <f>ROUND(($D$21-C20)*0.8,0)</f>
        <v>28</v>
      </c>
      <c r="F20" s="372">
        <f>E20*3</f>
        <v>84</v>
      </c>
      <c r="G20" s="373"/>
      <c r="H20" s="64">
        <f>'Tellere og summer'!AQ92</f>
        <v>148.95833333333334</v>
      </c>
      <c r="I20" s="371"/>
      <c r="J20" s="374">
        <f>ROUND(($I$21-H20)*0.8,0)</f>
        <v>24</v>
      </c>
      <c r="K20" s="372">
        <f>J20*3</f>
        <v>72</v>
      </c>
      <c r="L20" s="373"/>
      <c r="M20" s="64">
        <f>'Tellere og summer'!BH92</f>
        <v>152.44444444444446</v>
      </c>
      <c r="N20" s="371"/>
      <c r="O20" s="374">
        <f>ROUND(($N$21-M20)*0.8,0)</f>
        <v>20</v>
      </c>
      <c r="P20" s="372">
        <f>O20*3</f>
        <v>60</v>
      </c>
      <c r="Q20" s="373"/>
      <c r="R20" s="64">
        <f>'Tellere og summer'!BY92</f>
        <v>152.72592592592594</v>
      </c>
      <c r="S20" s="371"/>
      <c r="T20" s="374">
        <f>ROUND(($S$21-R20)*0.8,0)</f>
        <v>17</v>
      </c>
      <c r="U20" s="372">
        <f>T20*3</f>
        <v>51</v>
      </c>
    </row>
    <row r="21" spans="1:21" ht="21" thickBot="1">
      <c r="D21" s="166">
        <f>MAX(C2:C20)</f>
        <v>185.48571428571429</v>
      </c>
      <c r="E21" s="369"/>
      <c r="I21" s="166">
        <f>MAX(H2:H20)</f>
        <v>178.74647887323943</v>
      </c>
      <c r="J21" s="369"/>
      <c r="N21" s="166">
        <f>MAX(M2:M20)</f>
        <v>177.15887850467288</v>
      </c>
      <c r="O21" s="369"/>
      <c r="S21" s="166">
        <f>MAX(R2:R20)</f>
        <v>174.09629629629629</v>
      </c>
      <c r="T21" s="369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L12"/>
  <sheetViews>
    <sheetView zoomScale="138" zoomScaleNormal="100" workbookViewId="0">
      <selection activeCell="B13" sqref="B13"/>
    </sheetView>
  </sheetViews>
  <sheetFormatPr baseColWidth="10" defaultColWidth="8.83203125" defaultRowHeight="15"/>
  <cols>
    <col min="1" max="1" width="14.6640625" customWidth="1"/>
    <col min="2" max="2" width="3.6640625" style="215" customWidth="1"/>
    <col min="3" max="3" width="25.5" customWidth="1"/>
    <col min="4" max="6" width="9.1640625" style="69"/>
    <col min="7" max="7" width="9.1640625" style="43"/>
    <col min="9" max="9" width="9.1640625" style="25"/>
  </cols>
  <sheetData>
    <row r="1" spans="2:12" s="25" customFormat="1" ht="16" thickBot="1">
      <c r="B1" s="215"/>
      <c r="D1" s="69"/>
      <c r="E1" s="69"/>
      <c r="F1" s="69"/>
      <c r="G1" s="43"/>
    </row>
    <row r="2" spans="2:12" ht="27.75" customHeight="1" thickBot="1">
      <c r="D2" s="273" t="s">
        <v>282</v>
      </c>
      <c r="E2" s="273" t="s">
        <v>283</v>
      </c>
      <c r="F2" s="273" t="s">
        <v>260</v>
      </c>
      <c r="G2" s="380" t="s">
        <v>63</v>
      </c>
      <c r="H2" s="381" t="s">
        <v>261</v>
      </c>
      <c r="I2" s="381" t="s">
        <v>269</v>
      </c>
      <c r="J2" s="381" t="s">
        <v>262</v>
      </c>
      <c r="K2" s="382" t="s">
        <v>263</v>
      </c>
      <c r="L2" s="383" t="s">
        <v>77</v>
      </c>
    </row>
    <row r="3" spans="2:12" s="73" customFormat="1" ht="16">
      <c r="B3" s="225">
        <v>1</v>
      </c>
      <c r="C3" s="155" t="s">
        <v>29</v>
      </c>
      <c r="D3" s="227">
        <f>'Tellere og summer'!CI62</f>
        <v>26945</v>
      </c>
      <c r="E3" s="227">
        <f>'Tellere og summer'!G62</f>
        <v>22571</v>
      </c>
      <c r="F3" s="227">
        <f>'Tellere og summer'!F62</f>
        <v>149</v>
      </c>
      <c r="G3" s="226">
        <f>'Tellere og summer'!H62</f>
        <v>151.48322147651007</v>
      </c>
      <c r="H3" s="227">
        <f>'Tellere og summer'!B62</f>
        <v>17</v>
      </c>
      <c r="I3" s="227">
        <f>'Tellere og summer'!C62</f>
        <v>12</v>
      </c>
      <c r="J3" s="227">
        <f>'Tellere og summer'!D62</f>
        <v>2</v>
      </c>
      <c r="K3" s="326">
        <f>'Tellere og summer'!E62</f>
        <v>3</v>
      </c>
      <c r="L3" s="331">
        <f>Kamper!AO18+Kamper!BA36+Kamper!Q54+Kamper!AI72+Kamper!W90+Kamper!K108+Kamper!BG126+Kamper!AU144+Kamper!AI162+Kamper!AU180+Kamper!BG198+Kamper!AU216+Kamper!AC234+Kamper!Q252+Kamper!E270+Kamper!BA288+Kamper!AO306+Kamper!AC324</f>
        <v>45</v>
      </c>
    </row>
    <row r="4" spans="2:12" s="73" customFormat="1" ht="16">
      <c r="B4" s="228">
        <v>2</v>
      </c>
      <c r="C4" s="71" t="s">
        <v>31</v>
      </c>
      <c r="D4" s="224">
        <f>'Tellere og summer'!CI92</f>
        <v>26555</v>
      </c>
      <c r="E4" s="224">
        <f>'Tellere og summer'!G92</f>
        <v>23585</v>
      </c>
      <c r="F4" s="224">
        <f>'Tellere og summer'!F92</f>
        <v>153</v>
      </c>
      <c r="G4" s="223">
        <f>'Tellere og summer'!H92</f>
        <v>154.15032679738562</v>
      </c>
      <c r="H4" s="224">
        <f>'Tellere og summer'!B92</f>
        <v>17</v>
      </c>
      <c r="I4" s="224">
        <f>'Tellere og summer'!C92</f>
        <v>11</v>
      </c>
      <c r="J4" s="224">
        <f>'Tellere og summer'!D92</f>
        <v>1</v>
      </c>
      <c r="K4" s="327">
        <f>'Tellere og summer'!E92</f>
        <v>5</v>
      </c>
      <c r="L4" s="329">
        <f>Kamper!BA18+Kamper!K36+Kamper!W54+Kamper!BA72+Kamper!AU90+Kamper!AI108+Kamper!W126+Kamper!K144+Kamper!BG162+Kamper!BG180+Kamper!AC198+Kamper!AO216+Kamper!BG234+Kamper!AO252+Kamper!AC270+Kamper!Q288+Kamper!E306+Kamper!BA324</f>
        <v>43</v>
      </c>
    </row>
    <row r="5" spans="2:12" s="73" customFormat="1" ht="16">
      <c r="B5" s="228">
        <v>3</v>
      </c>
      <c r="C5" s="71" t="s">
        <v>12</v>
      </c>
      <c r="D5" s="224">
        <f>'Tellere og summer'!CI12</f>
        <v>25486</v>
      </c>
      <c r="E5" s="224">
        <f>'Tellere og summer'!G12</f>
        <v>25432</v>
      </c>
      <c r="F5" s="224">
        <f>'Tellere og summer'!F12</f>
        <v>152</v>
      </c>
      <c r="G5" s="223">
        <f>'Tellere og summer'!H12</f>
        <v>167.31578947368422</v>
      </c>
      <c r="H5" s="224">
        <f>'Tellere og summer'!B12</f>
        <v>17</v>
      </c>
      <c r="I5" s="224">
        <f>'Tellere og summer'!C12</f>
        <v>6</v>
      </c>
      <c r="J5" s="224">
        <f>'Tellere og summer'!D12</f>
        <v>1</v>
      </c>
      <c r="K5" s="327">
        <f>'Tellere og summer'!E12</f>
        <v>5</v>
      </c>
      <c r="L5" s="329">
        <f>Kamper!K18+Kamper!Q36+Kamper!AO54+Kamper!Q72+Kamper!Q90+Kamper!Q108+Kamper!Q126+Kamper!Q144+Kamper!Q162+Kamper!Q180+Kamper!W198+Kamper!W216+Kamper!W234+Kamper!W252+Kamper!W270+Kamper!W288+Kamper!W306+Kamper!W324</f>
        <v>41.5</v>
      </c>
    </row>
    <row r="6" spans="2:12" s="73" customFormat="1" ht="16">
      <c r="B6" s="228">
        <v>4</v>
      </c>
      <c r="C6" s="71" t="s">
        <v>32</v>
      </c>
      <c r="D6" s="224">
        <f>'Tellere og summer'!CI72</f>
        <v>26739</v>
      </c>
      <c r="E6" s="224">
        <f>'Tellere og summer'!G72</f>
        <v>23256</v>
      </c>
      <c r="F6" s="224">
        <f>'Tellere og summer'!F72</f>
        <v>153</v>
      </c>
      <c r="G6" s="223">
        <f>'Tellere og summer'!H72</f>
        <v>152</v>
      </c>
      <c r="H6" s="224">
        <f>'Tellere og summer'!B72</f>
        <v>17</v>
      </c>
      <c r="I6" s="224">
        <f>'Tellere og summer'!C72</f>
        <v>8</v>
      </c>
      <c r="J6" s="224">
        <f>'Tellere og summer'!D72</f>
        <v>2</v>
      </c>
      <c r="K6" s="327">
        <f>'Tellere og summer'!E72</f>
        <v>7</v>
      </c>
      <c r="L6" s="329">
        <f>Kamper!BG18+Kamper!BG36+Kamper!BA54+Kamper!AU72+Kamper!AI90+Kamper!W108+Kamper!K126+Kamper!BG144+Kamper!AU162+Kamper!BA180+Kamper!BA198+Kamper!BG216+Kamper!AO234+Kamper!AC252+Kamper!Q270+Kamper!E288+Kamper!BA306+Kamper!AO324</f>
        <v>40.5</v>
      </c>
    </row>
    <row r="7" spans="2:12" s="73" customFormat="1" ht="16">
      <c r="B7" s="228">
        <v>5</v>
      </c>
      <c r="C7" s="71" t="s">
        <v>64</v>
      </c>
      <c r="D7" s="224">
        <f>'Tellere og summer'!CI52</f>
        <v>27269</v>
      </c>
      <c r="E7" s="224">
        <f>'Tellere og summer'!G52</f>
        <v>26612</v>
      </c>
      <c r="F7" s="224">
        <f>'Tellere og summer'!F52</f>
        <v>153</v>
      </c>
      <c r="G7" s="223">
        <f>'Tellere og summer'!H52</f>
        <v>173.93464052287581</v>
      </c>
      <c r="H7" s="224">
        <f>'Tellere og summer'!B52</f>
        <v>17</v>
      </c>
      <c r="I7" s="224">
        <f>'Tellere og summer'!C52</f>
        <v>9</v>
      </c>
      <c r="J7" s="224">
        <f>'Tellere og summer'!D52</f>
        <v>3</v>
      </c>
      <c r="K7" s="327">
        <f>'Tellere og summer'!E52</f>
        <v>5</v>
      </c>
      <c r="L7" s="329">
        <f>Kamper!AI18+Kamper!E36+Kamper!AU54+Kamper!K72+Kamper!BA90+Kamper!BA108+Kamper!AU126+Kamper!AO144+Kamper!AO162+Kamper!AC180+Kamper!AI198+Kamper!Q216+Kamper!E234+Kamper!BG252+Kamper!BG270+Kamper!AO288+Kamper!AU306+Kamper!AU324</f>
        <v>39</v>
      </c>
    </row>
    <row r="8" spans="2:12" s="73" customFormat="1" ht="16">
      <c r="B8" s="228">
        <v>6</v>
      </c>
      <c r="C8" s="71" t="s">
        <v>30</v>
      </c>
      <c r="D8" s="224">
        <f>'Tellere og summer'!CI82</f>
        <v>25599</v>
      </c>
      <c r="E8" s="224">
        <f>'Tellere og summer'!G82</f>
        <v>19155</v>
      </c>
      <c r="F8" s="224">
        <f>'Tellere og summer'!F82</f>
        <v>153</v>
      </c>
      <c r="G8" s="223">
        <f>'Tellere og summer'!H82</f>
        <v>125.19607843137256</v>
      </c>
      <c r="H8" s="224">
        <f>'Tellere og summer'!B82</f>
        <v>17</v>
      </c>
      <c r="I8" s="224">
        <f>'Tellere og summer'!C82</f>
        <v>8</v>
      </c>
      <c r="J8" s="224">
        <f>'Tellere og summer'!D82</f>
        <v>1</v>
      </c>
      <c r="K8" s="327">
        <f>'Tellere og summer'!E82</f>
        <v>8</v>
      </c>
      <c r="L8" s="329">
        <f>Kamper!AU18+Kamper!AU36+Kamper!BG54+Kamper!BG72+Kamper!BG90+Kamper!AU108+Kamper!AI126+Kamper!W144+Kamper!K162+Kamper!AO180+Kamper!AO198+Kamper!BA216+Kamper!BA234+Kamper!BA252+Kamper!AO270+Kamper!AC288+Kamper!Q306+Kamper!E324</f>
        <v>37</v>
      </c>
    </row>
    <row r="9" spans="2:12" s="73" customFormat="1" ht="16">
      <c r="B9" s="228">
        <v>7</v>
      </c>
      <c r="C9" s="71" t="s">
        <v>25</v>
      </c>
      <c r="D9" s="224">
        <f>'Tellere og summer'!CI22</f>
        <v>24820</v>
      </c>
      <c r="E9" s="224">
        <f>'Tellere og summer'!G22</f>
        <v>20365</v>
      </c>
      <c r="F9" s="224">
        <f>'Tellere og summer'!F22</f>
        <v>144</v>
      </c>
      <c r="G9" s="223">
        <f>'Tellere og summer'!H22</f>
        <v>141.42361111111111</v>
      </c>
      <c r="H9" s="224">
        <f>'Tellere og summer'!B22</f>
        <v>16</v>
      </c>
      <c r="I9" s="224">
        <f>'Tellere og summer'!C22</f>
        <v>8</v>
      </c>
      <c r="J9" s="224">
        <f>'Tellere og summer'!D22</f>
        <v>1</v>
      </c>
      <c r="K9" s="327">
        <f>'Tellere og summer'!E22</f>
        <v>7</v>
      </c>
      <c r="L9" s="329">
        <f>Kamper!Q18+Kamper!W36+Kamper!K54+Kamper!AO72+Kamper!AO90+Kamper!AO108+Kamper!AO126+Kamper!AI144+Kamper!AC162+Kamper!K180+Kamper!Q198+Kamper!E216+Kamper!AU234+Kamper!AU252+Kamper!AU270+Kamper!AU288+Kamper!AC306+Kamper!AI324</f>
        <v>35</v>
      </c>
    </row>
    <row r="10" spans="2:12" s="73" customFormat="1" ht="16">
      <c r="B10" s="228">
        <v>8</v>
      </c>
      <c r="C10" s="71" t="s">
        <v>26</v>
      </c>
      <c r="D10" s="224">
        <f>'Tellere og summer'!CI32</f>
        <v>26076</v>
      </c>
      <c r="E10" s="224">
        <f>'Tellere og summer'!G32</f>
        <v>20856</v>
      </c>
      <c r="F10" s="224">
        <f>'Tellere og summer'!F32</f>
        <v>153</v>
      </c>
      <c r="G10" s="223">
        <f>'Tellere og summer'!H32</f>
        <v>136.31372549019608</v>
      </c>
      <c r="H10" s="224">
        <f>'Tellere og summer'!B32</f>
        <v>17</v>
      </c>
      <c r="I10" s="224">
        <f>'Tellere og summer'!C32</f>
        <v>5</v>
      </c>
      <c r="J10" s="224">
        <f>'Tellere og summer'!D32</f>
        <v>1</v>
      </c>
      <c r="K10" s="327">
        <f>'Tellere og summer'!E32</f>
        <v>11</v>
      </c>
      <c r="L10" s="329">
        <f>Kamper!W18+Kamper!AO36+Kamper!AI54+Kamper!W72+Kamper!K90+Kamper!BG108+Kamper!BA126+Kamper!BA144+Kamper!BA162+Kamper!E180+Kamper!AU198+Kamper!AC216+Kamper!Q234+Kamper!E252+Kamper!BA270+Kamper!BG288+Kamper!BG306+Kamper!BG324</f>
        <v>22</v>
      </c>
    </row>
    <row r="11" spans="2:12" s="73" customFormat="1" ht="16">
      <c r="B11" s="228">
        <v>9</v>
      </c>
      <c r="C11" s="71" t="s">
        <v>11</v>
      </c>
      <c r="D11" s="224">
        <f>'Tellere og summer'!CI2</f>
        <v>25600</v>
      </c>
      <c r="E11" s="224">
        <f>'Tellere og summer'!G2</f>
        <v>19444</v>
      </c>
      <c r="F11" s="224">
        <f>'Tellere og summer'!F2</f>
        <v>153</v>
      </c>
      <c r="G11" s="223">
        <f>'Tellere og summer'!H2</f>
        <v>127.08496732026144</v>
      </c>
      <c r="H11" s="224">
        <f>'Tellere og summer'!B2</f>
        <v>17</v>
      </c>
      <c r="I11" s="224">
        <f>'Tellere og summer'!C2</f>
        <v>3</v>
      </c>
      <c r="J11" s="224">
        <f>'Tellere og summer'!D2</f>
        <v>0</v>
      </c>
      <c r="K11" s="327">
        <f>'Tellere og summer'!E2</f>
        <v>14</v>
      </c>
      <c r="L11" s="329">
        <f>Kamper!E18+Kamper!AC36+Kamper!E54+Kamper!E72+Kamper!E90+Kamper!E108+Kamper!E126+Kamper!E144+Kamper!E162+Kamper!W180+Kamper!K198+Kamper!K216+Kamper!K234+Kamper!K252+Kamper!K270+Kamper!K288+Kamper!K306+Kamper!K324</f>
        <v>17</v>
      </c>
    </row>
    <row r="12" spans="2:12" s="73" customFormat="1" ht="17" thickBot="1">
      <c r="B12" s="229">
        <v>10</v>
      </c>
      <c r="C12" s="156" t="s">
        <v>27</v>
      </c>
      <c r="D12" s="230">
        <f>'Tellere og summer'!CI42</f>
        <v>422</v>
      </c>
      <c r="E12" s="230">
        <f>'Tellere og summer'!G42</f>
        <v>134</v>
      </c>
      <c r="F12" s="230">
        <f>'Tellere og summer'!F42</f>
        <v>1</v>
      </c>
      <c r="G12" s="231">
        <f>'Tellere og summer'!H42</f>
        <v>134</v>
      </c>
      <c r="H12" s="230">
        <f>'Tellere og summer'!B42</f>
        <v>1</v>
      </c>
      <c r="I12" s="230">
        <f>'Tellere og summer'!C42</f>
        <v>0</v>
      </c>
      <c r="J12" s="230">
        <f>'Tellere og summer'!D42</f>
        <v>0</v>
      </c>
      <c r="K12" s="328">
        <f>'Tellere og summer'!E42</f>
        <v>1</v>
      </c>
      <c r="L12" s="330">
        <f>Kamper!AC18+Kamper!AI36+Kamper!AC54+Kamper!AC72+Kamper!AC90+Kamper!AC108+Kamper!AC126+Kamper!AC144+Kamper!W162+Kamper!AI180+Kamper!E198+Kamper!AI216+Kamper!AI234+Kamper!AI252+Kamper!AI270+Kamper!AI288+Kamper!AI306+Kamper!Q324</f>
        <v>0</v>
      </c>
    </row>
  </sheetData>
  <sortState xmlns:xlrd2="http://schemas.microsoft.com/office/spreadsheetml/2017/richdata2" ref="B3:L12">
    <sortCondition descending="1" ref="L3:L12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47"/>
  <sheetViews>
    <sheetView zoomScale="110" zoomScaleNormal="90" workbookViewId="0">
      <selection activeCell="F15" sqref="F15"/>
    </sheetView>
  </sheetViews>
  <sheetFormatPr baseColWidth="10" defaultColWidth="8.83203125" defaultRowHeight="15"/>
  <cols>
    <col min="1" max="1" width="22.5" customWidth="1"/>
    <col min="2" max="2" width="19.6640625" style="25" customWidth="1"/>
    <col min="3" max="3" width="11.5" customWidth="1"/>
    <col min="4" max="4" width="13.6640625" customWidth="1"/>
  </cols>
  <sheetData>
    <row r="1" spans="1:4" ht="16" thickBot="1">
      <c r="A1" s="335" t="s">
        <v>286</v>
      </c>
      <c r="B1" s="319" t="s">
        <v>287</v>
      </c>
      <c r="C1" s="319" t="s">
        <v>63</v>
      </c>
      <c r="D1" s="336" t="s">
        <v>285</v>
      </c>
    </row>
    <row r="2" spans="1:4">
      <c r="A2" s="21" t="s">
        <v>96</v>
      </c>
      <c r="B2" s="333" t="s">
        <v>12</v>
      </c>
      <c r="C2" s="64">
        <f>'Tellere og summer'!H14</f>
        <v>195.07843137254903</v>
      </c>
      <c r="D2" s="337">
        <f>'Tellere og summer'!I14</f>
        <v>681</v>
      </c>
    </row>
    <row r="3" spans="1:4">
      <c r="A3" s="21" t="s">
        <v>42</v>
      </c>
      <c r="B3" s="334" t="s">
        <v>64</v>
      </c>
      <c r="C3" s="64">
        <f>'Tellere og summer'!H55</f>
        <v>193.02631578947367</v>
      </c>
      <c r="D3" s="337">
        <f>'Tellere og summer'!I55</f>
        <v>675</v>
      </c>
    </row>
    <row r="4" spans="1:4">
      <c r="A4" s="21" t="s">
        <v>71</v>
      </c>
      <c r="B4" s="334" t="s">
        <v>29</v>
      </c>
      <c r="C4" s="64">
        <f>'Tellere og summer'!H63</f>
        <v>182.70454545454547</v>
      </c>
      <c r="D4" s="337">
        <f>'Tellere og summer'!I63</f>
        <v>666</v>
      </c>
    </row>
    <row r="5" spans="1:4">
      <c r="A5" s="21" t="s">
        <v>43</v>
      </c>
      <c r="B5" s="334" t="s">
        <v>64</v>
      </c>
      <c r="C5" s="64">
        <f>'Tellere og summer'!H56</f>
        <v>178.89743589743588</v>
      </c>
      <c r="D5" s="337">
        <f>'Tellere og summer'!I56</f>
        <v>620</v>
      </c>
    </row>
    <row r="6" spans="1:4">
      <c r="A6" s="21" t="s">
        <v>15</v>
      </c>
      <c r="B6" s="333" t="s">
        <v>12</v>
      </c>
      <c r="C6" s="64">
        <f>'Tellere og summer'!H15</f>
        <v>178.65957446808511</v>
      </c>
      <c r="D6" s="337">
        <f>'Tellere og summer'!I15</f>
        <v>601</v>
      </c>
    </row>
    <row r="7" spans="1:4">
      <c r="A7" s="21" t="s">
        <v>40</v>
      </c>
      <c r="B7" s="334" t="s">
        <v>64</v>
      </c>
      <c r="C7" s="64">
        <f>'Tellere og summer'!H53</f>
        <v>169.68421052631578</v>
      </c>
      <c r="D7" s="337">
        <f>'Tellere og summer'!I53</f>
        <v>549</v>
      </c>
    </row>
    <row r="8" spans="1:4">
      <c r="A8" s="21" t="s">
        <v>14</v>
      </c>
      <c r="B8" s="333" t="s">
        <v>12</v>
      </c>
      <c r="C8" s="64">
        <f>'Tellere og summer'!H13</f>
        <v>169.06666666666666</v>
      </c>
      <c r="D8" s="337">
        <f>'Tellere og summer'!I13</f>
        <v>564</v>
      </c>
    </row>
    <row r="9" spans="1:4">
      <c r="A9" s="21" t="s">
        <v>72</v>
      </c>
      <c r="B9" s="334" t="s">
        <v>29</v>
      </c>
      <c r="C9" s="64">
        <f>'Tellere og summer'!H64</f>
        <v>165.26315789473685</v>
      </c>
      <c r="D9" s="337">
        <f>'Tellere og summer'!I64</f>
        <v>548</v>
      </c>
    </row>
    <row r="10" spans="1:4">
      <c r="A10" s="21" t="s">
        <v>55</v>
      </c>
      <c r="B10" s="334" t="s">
        <v>32</v>
      </c>
      <c r="C10" s="64">
        <f>'Tellere og summer'!H73</f>
        <v>165.15555555555557</v>
      </c>
      <c r="D10" s="337">
        <f>'Tellere og summer'!I73</f>
        <v>530</v>
      </c>
    </row>
    <row r="11" spans="1:4">
      <c r="A11" s="21" t="s">
        <v>34</v>
      </c>
      <c r="B11" s="333" t="s">
        <v>25</v>
      </c>
      <c r="C11" s="64">
        <f>'Tellere og summer'!H24</f>
        <v>164.6</v>
      </c>
      <c r="D11" s="337">
        <f>'Tellere og summer'!I24</f>
        <v>506</v>
      </c>
    </row>
    <row r="12" spans="1:4">
      <c r="A12" s="21" t="s">
        <v>50</v>
      </c>
      <c r="B12" s="334" t="s">
        <v>31</v>
      </c>
      <c r="C12" s="64">
        <f>'Tellere og summer'!H93</f>
        <v>161.625</v>
      </c>
      <c r="D12" s="337">
        <f>'Tellere og summer'!I93</f>
        <v>540</v>
      </c>
    </row>
    <row r="13" spans="1:4">
      <c r="A13" s="21" t="s">
        <v>60</v>
      </c>
      <c r="B13" s="334" t="s">
        <v>32</v>
      </c>
      <c r="C13" s="64">
        <f>'Tellere og summer'!H78</f>
        <v>159.28205128205127</v>
      </c>
      <c r="D13" s="337">
        <f>'Tellere og summer'!I78</f>
        <v>537</v>
      </c>
    </row>
    <row r="14" spans="1:4">
      <c r="A14" s="21" t="s">
        <v>52</v>
      </c>
      <c r="B14" s="334" t="s">
        <v>31</v>
      </c>
      <c r="C14" s="64">
        <f>'Tellere og summer'!H95</f>
        <v>159.11111111111111</v>
      </c>
      <c r="D14" s="337">
        <f>'Tellere og summer'!I95</f>
        <v>514</v>
      </c>
    </row>
    <row r="15" spans="1:4">
      <c r="A15" s="21" t="s">
        <v>36</v>
      </c>
      <c r="B15" s="333" t="s">
        <v>25</v>
      </c>
      <c r="C15" s="64">
        <f>'Tellere og summer'!H26</f>
        <v>158.69444444444446</v>
      </c>
      <c r="D15" s="337">
        <f>'Tellere og summer'!I26</f>
        <v>550</v>
      </c>
    </row>
    <row r="16" spans="1:4">
      <c r="A16" s="21" t="s">
        <v>51</v>
      </c>
      <c r="B16" s="334" t="s">
        <v>31</v>
      </c>
      <c r="C16" s="64">
        <f>'Tellere og summer'!H94</f>
        <v>155.54166666666666</v>
      </c>
      <c r="D16" s="337">
        <f>'Tellere og summer'!I94</f>
        <v>529</v>
      </c>
    </row>
    <row r="17" spans="1:4">
      <c r="A17" s="21" t="s">
        <v>41</v>
      </c>
      <c r="B17" s="334" t="s">
        <v>64</v>
      </c>
      <c r="C17" s="64">
        <f>'Tellere og summer'!H54</f>
        <v>154</v>
      </c>
      <c r="D17" s="337">
        <f>'Tellere og summer'!I54</f>
        <v>496</v>
      </c>
    </row>
    <row r="18" spans="1:4">
      <c r="A18" s="21" t="s">
        <v>53</v>
      </c>
      <c r="B18" s="334" t="s">
        <v>31</v>
      </c>
      <c r="C18" s="64">
        <f>'Tellere og summer'!H96</f>
        <v>152.74074074074073</v>
      </c>
      <c r="D18" s="337">
        <f>'Tellere og summer'!I96</f>
        <v>520</v>
      </c>
    </row>
    <row r="19" spans="1:4">
      <c r="A19" s="21" t="s">
        <v>39</v>
      </c>
      <c r="B19" s="333" t="s">
        <v>289</v>
      </c>
      <c r="C19" s="64">
        <f>'Tellere og summer'!H35</f>
        <v>150.73333333333332</v>
      </c>
      <c r="D19" s="337">
        <f>'Tellere og summer'!I35</f>
        <v>564</v>
      </c>
    </row>
    <row r="20" spans="1:4">
      <c r="A20" s="21" t="s">
        <v>16</v>
      </c>
      <c r="B20" s="333" t="s">
        <v>97</v>
      </c>
      <c r="C20" s="64">
        <f>'Tellere og summer'!H3</f>
        <v>146.80000000000001</v>
      </c>
      <c r="D20" s="337">
        <f>'Tellere og summer'!I3</f>
        <v>500</v>
      </c>
    </row>
    <row r="21" spans="1:4">
      <c r="A21" s="21" t="s">
        <v>58</v>
      </c>
      <c r="B21" s="334" t="s">
        <v>32</v>
      </c>
      <c r="C21" s="64">
        <f>'Tellere og summer'!H76</f>
        <v>146.23809523809524</v>
      </c>
      <c r="D21" s="337">
        <f>'Tellere og summer'!I76</f>
        <v>462</v>
      </c>
    </row>
    <row r="22" spans="1:4">
      <c r="A22" s="21" t="s">
        <v>57</v>
      </c>
      <c r="B22" s="334" t="s">
        <v>32</v>
      </c>
      <c r="C22" s="64">
        <f>'Tellere og summer'!H75</f>
        <v>143.92592592592592</v>
      </c>
      <c r="D22" s="337">
        <f>'Tellere og summer'!I75</f>
        <v>477</v>
      </c>
    </row>
    <row r="23" spans="1:4">
      <c r="A23" s="366" t="s">
        <v>86</v>
      </c>
      <c r="B23" s="378" t="s">
        <v>30</v>
      </c>
      <c r="C23" s="81">
        <f>'Tellere og summer'!H84</f>
        <v>142.84</v>
      </c>
      <c r="D23" s="367">
        <f>'Tellere og summer'!I84</f>
        <v>473</v>
      </c>
    </row>
    <row r="24" spans="1:4">
      <c r="A24" s="21" t="s">
        <v>54</v>
      </c>
      <c r="B24" s="334" t="s">
        <v>31</v>
      </c>
      <c r="C24" s="64">
        <f>'Tellere og summer'!H97</f>
        <v>141.4814814814815</v>
      </c>
      <c r="D24" s="337">
        <f>'Tellere og summer'!I97</f>
        <v>486</v>
      </c>
    </row>
    <row r="25" spans="1:4">
      <c r="A25" s="21" t="s">
        <v>75</v>
      </c>
      <c r="B25" s="334" t="s">
        <v>29</v>
      </c>
      <c r="C25" s="64">
        <f>'Tellere og summer'!H67</f>
        <v>140.07692307692307</v>
      </c>
      <c r="D25" s="337">
        <f>'Tellere og summer'!I67</f>
        <v>537</v>
      </c>
    </row>
    <row r="26" spans="1:4">
      <c r="A26" s="21" t="s">
        <v>37</v>
      </c>
      <c r="B26" s="333" t="s">
        <v>26</v>
      </c>
      <c r="C26" s="64">
        <f>'Tellere og summer'!H33</f>
        <v>139.15555555555557</v>
      </c>
      <c r="D26" s="337">
        <f>'Tellere og summer'!I33</f>
        <v>470</v>
      </c>
    </row>
    <row r="27" spans="1:4">
      <c r="A27" s="21" t="s">
        <v>87</v>
      </c>
      <c r="B27" s="334" t="s">
        <v>30</v>
      </c>
      <c r="C27" s="64">
        <f>'Tellere og summer'!H85</f>
        <v>138.6875</v>
      </c>
      <c r="D27" s="337">
        <f>'Tellere og summer'!I85</f>
        <v>470</v>
      </c>
    </row>
    <row r="28" spans="1:4">
      <c r="A28" s="21" t="s">
        <v>85</v>
      </c>
      <c r="B28" s="334" t="s">
        <v>30</v>
      </c>
      <c r="C28" s="64">
        <f>'Tellere og summer'!H83</f>
        <v>137.38888888888889</v>
      </c>
      <c r="D28" s="337">
        <f>'Tellere og summer'!I83</f>
        <v>483</v>
      </c>
    </row>
    <row r="29" spans="1:4">
      <c r="A29" s="21" t="s">
        <v>33</v>
      </c>
      <c r="B29" s="333" t="s">
        <v>25</v>
      </c>
      <c r="C29" s="64">
        <f>'Tellere og summer'!H23</f>
        <v>135.84782608695653</v>
      </c>
      <c r="D29" s="337">
        <f>'Tellere og summer'!I23</f>
        <v>528</v>
      </c>
    </row>
    <row r="30" spans="1:4">
      <c r="A30" s="21" t="s">
        <v>45</v>
      </c>
      <c r="B30" s="334" t="s">
        <v>27</v>
      </c>
      <c r="C30" s="64">
        <f>'Tellere og summer'!H43</f>
        <v>134</v>
      </c>
      <c r="D30" s="337">
        <f>'Tellere og summer'!I43</f>
        <v>134</v>
      </c>
    </row>
    <row r="31" spans="1:4">
      <c r="A31" s="21" t="s">
        <v>35</v>
      </c>
      <c r="B31" s="333" t="s">
        <v>25</v>
      </c>
      <c r="C31" s="64">
        <f>'Tellere og summer'!H25</f>
        <v>132.17073170731706</v>
      </c>
      <c r="D31" s="337">
        <f>'Tellere og summer'!I25</f>
        <v>450</v>
      </c>
    </row>
    <row r="32" spans="1:4">
      <c r="A32" s="21" t="s">
        <v>18</v>
      </c>
      <c r="B32" s="333" t="s">
        <v>97</v>
      </c>
      <c r="C32" s="64">
        <f>'Tellere og summer'!H5</f>
        <v>131.47058823529412</v>
      </c>
      <c r="D32" s="337">
        <f>'Tellere og summer'!I5</f>
        <v>441</v>
      </c>
    </row>
    <row r="33" spans="1:4">
      <c r="A33" s="21" t="s">
        <v>89</v>
      </c>
      <c r="B33" s="334" t="s">
        <v>30</v>
      </c>
      <c r="C33" s="64">
        <f>'Tellere og summer'!H87</f>
        <v>130.16666666666666</v>
      </c>
      <c r="D33" s="337">
        <f>'Tellere og summer'!I87</f>
        <v>442</v>
      </c>
    </row>
    <row r="34" spans="1:4">
      <c r="A34" s="21" t="s">
        <v>76</v>
      </c>
      <c r="B34" s="334" t="s">
        <v>29</v>
      </c>
      <c r="C34" s="64">
        <f>'Tellere og summer'!H68</f>
        <v>129.55555555555554</v>
      </c>
      <c r="D34" s="337">
        <f>'Tellere og summer'!I68</f>
        <v>389</v>
      </c>
    </row>
    <row r="35" spans="1:4">
      <c r="A35" s="21" t="s">
        <v>59</v>
      </c>
      <c r="B35" s="334" t="s">
        <v>32</v>
      </c>
      <c r="C35" s="64">
        <f>'Tellere og summer'!H77</f>
        <v>126.42857142857143</v>
      </c>
      <c r="D35" s="337">
        <f>'Tellere og summer'!I77</f>
        <v>452</v>
      </c>
    </row>
    <row r="36" spans="1:4">
      <c r="A36" s="21" t="s">
        <v>19</v>
      </c>
      <c r="B36" s="333" t="s">
        <v>97</v>
      </c>
      <c r="C36" s="64">
        <f>'Tellere og summer'!H6</f>
        <v>125.85</v>
      </c>
      <c r="D36" s="337">
        <f>'Tellere og summer'!I6</f>
        <v>420</v>
      </c>
    </row>
    <row r="37" spans="1:4">
      <c r="A37" s="21" t="s">
        <v>88</v>
      </c>
      <c r="B37" s="334" t="s">
        <v>30</v>
      </c>
      <c r="C37" s="64">
        <f>'Tellere og summer'!H86</f>
        <v>123.125</v>
      </c>
      <c r="D37" s="337">
        <f>'Tellere og summer'!I86</f>
        <v>368</v>
      </c>
    </row>
    <row r="38" spans="1:4">
      <c r="A38" s="21" t="s">
        <v>38</v>
      </c>
      <c r="B38" s="333" t="s">
        <v>288</v>
      </c>
      <c r="C38" s="64">
        <f>'Tellere og summer'!H34</f>
        <v>121.75</v>
      </c>
      <c r="D38" s="337">
        <f>'Tellere og summer'!I34</f>
        <v>411</v>
      </c>
    </row>
    <row r="39" spans="1:4">
      <c r="A39" s="21" t="s">
        <v>74</v>
      </c>
      <c r="B39" s="334" t="s">
        <v>29</v>
      </c>
      <c r="C39" s="64">
        <f>'Tellere og summer'!H66</f>
        <v>121.34782608695652</v>
      </c>
      <c r="D39" s="337">
        <f>'Tellere og summer'!I66</f>
        <v>461</v>
      </c>
    </row>
    <row r="40" spans="1:4">
      <c r="A40" s="21" t="s">
        <v>73</v>
      </c>
      <c r="B40" s="334" t="s">
        <v>29</v>
      </c>
      <c r="C40" s="64">
        <f>'Tellere og summer'!H65</f>
        <v>106.66666666666667</v>
      </c>
      <c r="D40" s="337">
        <f>'Tellere og summer'!I65</f>
        <v>283</v>
      </c>
    </row>
    <row r="41" spans="1:4">
      <c r="A41" s="21" t="s">
        <v>17</v>
      </c>
      <c r="B41" s="333" t="s">
        <v>97</v>
      </c>
      <c r="C41" s="64">
        <f>'Tellere og summer'!H4</f>
        <v>98.058823529411768</v>
      </c>
      <c r="D41" s="337">
        <f>'Tellere og summer'!I4</f>
        <v>352</v>
      </c>
    </row>
    <row r="42" spans="1:4">
      <c r="A42" s="21" t="s">
        <v>46</v>
      </c>
      <c r="B42" s="334" t="s">
        <v>27</v>
      </c>
      <c r="C42" s="64" t="str">
        <f>'Tellere og summer'!H45</f>
        <v>NA</v>
      </c>
      <c r="D42" s="337">
        <f>'Tellere og summer'!I45</f>
        <v>0</v>
      </c>
    </row>
    <row r="43" spans="1:4">
      <c r="A43" s="21" t="s">
        <v>49</v>
      </c>
      <c r="B43" s="334" t="s">
        <v>27</v>
      </c>
      <c r="C43" s="64" t="str">
        <f>'Tellere og summer'!H48</f>
        <v>NA</v>
      </c>
      <c r="D43" s="337">
        <f>'Tellere og summer'!I48</f>
        <v>0</v>
      </c>
    </row>
    <row r="44" spans="1:4">
      <c r="A44" s="21" t="s">
        <v>56</v>
      </c>
      <c r="B44" s="334" t="s">
        <v>32</v>
      </c>
      <c r="C44" s="64" t="str">
        <f>'Tellere og summer'!H74</f>
        <v>NA</v>
      </c>
      <c r="D44" s="337">
        <f>'Tellere og summer'!I74</f>
        <v>0</v>
      </c>
    </row>
    <row r="45" spans="1:4">
      <c r="A45" s="21" t="s">
        <v>44</v>
      </c>
      <c r="B45" s="334" t="s">
        <v>27</v>
      </c>
      <c r="C45" s="64" t="str">
        <f>'Tellere og summer'!H44</f>
        <v>NA</v>
      </c>
      <c r="D45" s="337">
        <f>'Tellere og summer'!I44</f>
        <v>0</v>
      </c>
    </row>
    <row r="46" spans="1:4">
      <c r="A46" s="21" t="s">
        <v>48</v>
      </c>
      <c r="B46" s="334" t="s">
        <v>27</v>
      </c>
      <c r="C46" s="64" t="str">
        <f>'Tellere og summer'!H47</f>
        <v>NA</v>
      </c>
      <c r="D46" s="337">
        <f>'Tellere og summer'!I47</f>
        <v>0</v>
      </c>
    </row>
    <row r="47" spans="1:4">
      <c r="A47" s="21" t="s">
        <v>47</v>
      </c>
      <c r="B47" s="334" t="s">
        <v>27</v>
      </c>
      <c r="C47" s="64" t="str">
        <f>'Tellere og summer'!H46</f>
        <v>NA</v>
      </c>
      <c r="D47" s="337">
        <f>'Tellere og summer'!I46</f>
        <v>0</v>
      </c>
    </row>
  </sheetData>
  <autoFilter ref="A2:D47" xr:uid="{00000000-0009-0000-0000-000004000000}">
    <sortState xmlns:xlrd2="http://schemas.microsoft.com/office/spreadsheetml/2017/richdata2" ref="A3:D47">
      <sortCondition descending="1" ref="C2:C47"/>
    </sortState>
  </autoFilter>
  <sortState xmlns:xlrd2="http://schemas.microsoft.com/office/spreadsheetml/2017/richdata2" ref="A2:D47">
    <sortCondition descending="1" ref="C3:C47"/>
  </sortState>
  <pageMargins left="0.7" right="0.7" top="0.75" bottom="0.75" header="0.3" footer="0.3"/>
  <pageSetup paperSize="9" orientation="portrait" horizontalDpi="0" verticalDpi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27"/>
  <sheetViews>
    <sheetView topLeftCell="A2" zoomScale="113" workbookViewId="0">
      <selection activeCell="D33" sqref="D33"/>
    </sheetView>
  </sheetViews>
  <sheetFormatPr baseColWidth="10" defaultColWidth="11.5" defaultRowHeight="15"/>
  <cols>
    <col min="3" max="3" width="25.1640625" customWidth="1"/>
    <col min="4" max="4" width="21.33203125" customWidth="1"/>
    <col min="8" max="8" width="15.6640625" customWidth="1"/>
  </cols>
  <sheetData>
    <row r="1" spans="1:9" ht="31">
      <c r="A1" s="25"/>
      <c r="B1" s="387" t="s">
        <v>296</v>
      </c>
      <c r="C1" s="387"/>
      <c r="D1" s="387"/>
      <c r="E1" s="387"/>
      <c r="F1" s="387"/>
      <c r="G1" s="387"/>
      <c r="H1" s="387"/>
      <c r="I1" s="25"/>
    </row>
    <row r="2" spans="1:9" ht="31">
      <c r="A2" s="25"/>
      <c r="B2" s="343"/>
      <c r="C2" s="343"/>
      <c r="D2" s="343"/>
      <c r="E2" s="343"/>
      <c r="F2" s="343"/>
      <c r="G2" s="343"/>
      <c r="H2" s="343"/>
      <c r="I2" s="25"/>
    </row>
    <row r="3" spans="1:9" ht="19">
      <c r="A3" s="344"/>
      <c r="B3" s="345"/>
      <c r="C3" s="345"/>
      <c r="D3" s="345"/>
      <c r="E3" s="388" t="s">
        <v>297</v>
      </c>
      <c r="F3" s="389"/>
      <c r="G3" s="390"/>
      <c r="H3" s="346" t="s">
        <v>298</v>
      </c>
      <c r="I3" s="347"/>
    </row>
    <row r="4" spans="1:9" ht="19">
      <c r="A4" s="344"/>
      <c r="B4" s="348" t="s">
        <v>299</v>
      </c>
      <c r="C4" s="349" t="s">
        <v>300</v>
      </c>
      <c r="D4" s="349" t="s">
        <v>301</v>
      </c>
      <c r="E4" s="350">
        <v>1</v>
      </c>
      <c r="F4" s="350">
        <v>2</v>
      </c>
      <c r="G4" s="350">
        <v>3</v>
      </c>
      <c r="H4" s="348" t="s">
        <v>302</v>
      </c>
      <c r="I4" s="347"/>
    </row>
    <row r="5" spans="1:9" ht="19">
      <c r="A5" s="344"/>
      <c r="B5" s="347"/>
      <c r="C5" s="347"/>
      <c r="D5" s="347"/>
      <c r="E5" s="347"/>
      <c r="F5" s="347"/>
      <c r="G5" s="351"/>
      <c r="H5" s="347"/>
      <c r="I5" s="347"/>
    </row>
    <row r="6" spans="1:9" ht="19">
      <c r="A6" s="344"/>
      <c r="B6" s="352">
        <v>1</v>
      </c>
      <c r="C6" s="353" t="s">
        <v>96</v>
      </c>
      <c r="D6" s="353" t="s">
        <v>12</v>
      </c>
      <c r="E6" s="350">
        <v>157</v>
      </c>
      <c r="F6" s="350">
        <v>247</v>
      </c>
      <c r="G6" s="350">
        <v>277</v>
      </c>
      <c r="H6" s="352">
        <v>681</v>
      </c>
      <c r="I6" s="347" t="s">
        <v>8</v>
      </c>
    </row>
    <row r="7" spans="1:9" ht="19">
      <c r="A7" s="25"/>
      <c r="B7" s="352">
        <v>2</v>
      </c>
      <c r="C7" s="353" t="s">
        <v>305</v>
      </c>
      <c r="D7" s="353" t="s">
        <v>29</v>
      </c>
      <c r="E7" s="354">
        <v>258</v>
      </c>
      <c r="F7" s="354">
        <v>203</v>
      </c>
      <c r="G7" s="354">
        <v>205</v>
      </c>
      <c r="H7" s="352">
        <v>666</v>
      </c>
      <c r="I7" s="344"/>
    </row>
    <row r="8" spans="1:9" ht="19">
      <c r="A8" s="344"/>
      <c r="B8" s="391">
        <v>3</v>
      </c>
      <c r="C8" s="353" t="s">
        <v>40</v>
      </c>
      <c r="D8" s="353" t="s">
        <v>28</v>
      </c>
      <c r="E8" s="354">
        <v>203</v>
      </c>
      <c r="F8" s="354">
        <v>224</v>
      </c>
      <c r="G8" s="354">
        <v>231</v>
      </c>
      <c r="H8" s="352">
        <v>658</v>
      </c>
      <c r="I8" s="344"/>
    </row>
    <row r="9" spans="1:9" ht="19">
      <c r="A9" s="25"/>
      <c r="B9" s="352">
        <v>4</v>
      </c>
      <c r="C9" s="353" t="s">
        <v>304</v>
      </c>
      <c r="D9" s="353" t="s">
        <v>28</v>
      </c>
      <c r="E9" s="350">
        <v>212</v>
      </c>
      <c r="F9" s="350">
        <v>225</v>
      </c>
      <c r="G9" s="350">
        <v>183</v>
      </c>
      <c r="H9" s="352">
        <v>620</v>
      </c>
      <c r="I9" s="25"/>
    </row>
    <row r="10" spans="1:9" ht="19">
      <c r="A10" s="344"/>
      <c r="B10" s="352">
        <v>5</v>
      </c>
      <c r="C10" s="353" t="s">
        <v>15</v>
      </c>
      <c r="D10" s="353" t="s">
        <v>12</v>
      </c>
      <c r="E10" s="350">
        <v>226</v>
      </c>
      <c r="F10" s="350">
        <v>202</v>
      </c>
      <c r="G10" s="350">
        <v>173</v>
      </c>
      <c r="H10" s="352">
        <v>601</v>
      </c>
      <c r="I10" s="25"/>
    </row>
    <row r="11" spans="1:9" ht="19">
      <c r="A11" s="344"/>
      <c r="B11" s="352">
        <v>6</v>
      </c>
      <c r="C11" s="353" t="s">
        <v>42</v>
      </c>
      <c r="D11" s="353" t="s">
        <v>28</v>
      </c>
      <c r="E11" s="350">
        <v>225</v>
      </c>
      <c r="F11" s="350">
        <v>180</v>
      </c>
      <c r="G11" s="350">
        <v>186</v>
      </c>
      <c r="H11" s="352">
        <v>591</v>
      </c>
      <c r="I11" s="347"/>
    </row>
    <row r="12" spans="1:9" ht="19">
      <c r="A12" s="25"/>
      <c r="B12" s="352">
        <v>7</v>
      </c>
      <c r="C12" s="361" t="s">
        <v>34</v>
      </c>
      <c r="D12" s="353" t="s">
        <v>25</v>
      </c>
      <c r="E12" s="354">
        <v>155</v>
      </c>
      <c r="F12" s="354">
        <v>193</v>
      </c>
      <c r="G12" s="354">
        <v>227</v>
      </c>
      <c r="H12" s="352">
        <v>575</v>
      </c>
      <c r="I12" s="25"/>
    </row>
    <row r="13" spans="1:9" ht="19">
      <c r="A13" s="25" t="s">
        <v>8</v>
      </c>
      <c r="B13" s="360">
        <v>8</v>
      </c>
      <c r="C13" s="361" t="s">
        <v>45</v>
      </c>
      <c r="D13" s="355" t="s">
        <v>27</v>
      </c>
      <c r="E13" s="354">
        <v>155</v>
      </c>
      <c r="F13" s="354">
        <v>224</v>
      </c>
      <c r="G13" s="354">
        <v>190</v>
      </c>
      <c r="H13" s="352">
        <v>569</v>
      </c>
      <c r="I13" s="344"/>
    </row>
    <row r="14" spans="1:9" ht="19">
      <c r="A14" s="344"/>
      <c r="B14" s="352">
        <v>9</v>
      </c>
      <c r="C14" s="353" t="s">
        <v>14</v>
      </c>
      <c r="D14" s="355" t="s">
        <v>12</v>
      </c>
      <c r="E14" s="379">
        <v>154</v>
      </c>
      <c r="F14" s="379">
        <v>222</v>
      </c>
      <c r="G14" s="379">
        <v>188</v>
      </c>
      <c r="H14" s="352">
        <v>564</v>
      </c>
      <c r="I14" s="344"/>
    </row>
    <row r="15" spans="1:9" ht="19">
      <c r="A15" s="25"/>
      <c r="B15" s="356">
        <v>9</v>
      </c>
      <c r="C15" s="357" t="s">
        <v>39</v>
      </c>
      <c r="D15" s="357" t="s">
        <v>26</v>
      </c>
      <c r="E15" s="358">
        <v>175</v>
      </c>
      <c r="F15" s="358">
        <v>191</v>
      </c>
      <c r="G15" s="358">
        <v>198</v>
      </c>
      <c r="H15" s="352">
        <v>564</v>
      </c>
      <c r="I15" s="25"/>
    </row>
    <row r="16" spans="1:9" ht="19">
      <c r="A16" s="25"/>
      <c r="B16" s="356">
        <v>11</v>
      </c>
      <c r="C16" s="357" t="s">
        <v>306</v>
      </c>
      <c r="D16" s="357" t="s">
        <v>32</v>
      </c>
      <c r="E16" s="359">
        <v>164</v>
      </c>
      <c r="F16" s="359">
        <v>204</v>
      </c>
      <c r="G16" s="359">
        <v>183</v>
      </c>
      <c r="H16" s="352">
        <v>551</v>
      </c>
      <c r="I16" s="25"/>
    </row>
    <row r="17" spans="1:9" ht="19">
      <c r="A17" s="344"/>
      <c r="B17" s="356">
        <v>12</v>
      </c>
      <c r="C17" s="357" t="s">
        <v>36</v>
      </c>
      <c r="D17" s="357" t="s">
        <v>25</v>
      </c>
      <c r="E17" s="359">
        <v>172</v>
      </c>
      <c r="F17" s="359">
        <v>192</v>
      </c>
      <c r="G17" s="359">
        <v>186</v>
      </c>
      <c r="H17" s="352">
        <v>550</v>
      </c>
      <c r="I17" s="25"/>
    </row>
    <row r="18" spans="1:9" ht="19">
      <c r="A18" s="25"/>
      <c r="B18" s="356">
        <v>13</v>
      </c>
      <c r="C18" s="357" t="s">
        <v>75</v>
      </c>
      <c r="D18" s="357" t="s">
        <v>29</v>
      </c>
      <c r="E18" s="358">
        <v>178</v>
      </c>
      <c r="F18" s="358">
        <v>156</v>
      </c>
      <c r="G18" s="358">
        <v>214</v>
      </c>
      <c r="H18" s="352">
        <v>548</v>
      </c>
      <c r="I18" s="25"/>
    </row>
    <row r="19" spans="1:9" ht="19">
      <c r="A19" s="25"/>
      <c r="B19" s="356">
        <v>14</v>
      </c>
      <c r="C19" s="357" t="s">
        <v>50</v>
      </c>
      <c r="D19" s="357" t="s">
        <v>31</v>
      </c>
      <c r="E19" s="358">
        <v>179</v>
      </c>
      <c r="F19" s="358">
        <v>169</v>
      </c>
      <c r="G19" s="358">
        <v>192</v>
      </c>
      <c r="H19" s="352">
        <v>540</v>
      </c>
      <c r="I19" s="25"/>
    </row>
    <row r="20" spans="1:9" ht="19">
      <c r="A20" s="344"/>
      <c r="B20" s="356">
        <v>15</v>
      </c>
      <c r="C20" s="357" t="s">
        <v>60</v>
      </c>
      <c r="D20" s="357" t="s">
        <v>32</v>
      </c>
      <c r="E20" s="359">
        <v>186</v>
      </c>
      <c r="F20" s="359">
        <v>185</v>
      </c>
      <c r="G20" s="359">
        <v>166</v>
      </c>
      <c r="H20" s="352">
        <v>537</v>
      </c>
      <c r="I20" s="347"/>
    </row>
    <row r="21" spans="1:9" s="25" customFormat="1" ht="19">
      <c r="B21" s="356">
        <v>16</v>
      </c>
      <c r="C21" s="357" t="s">
        <v>72</v>
      </c>
      <c r="D21" s="357" t="s">
        <v>29</v>
      </c>
      <c r="E21" s="358">
        <v>150</v>
      </c>
      <c r="F21" s="358">
        <v>188</v>
      </c>
      <c r="G21" s="358">
        <v>193</v>
      </c>
      <c r="H21" s="352">
        <v>531</v>
      </c>
    </row>
    <row r="22" spans="1:9" ht="19">
      <c r="A22" s="25"/>
      <c r="B22" s="356">
        <v>17</v>
      </c>
      <c r="C22" s="357" t="s">
        <v>51</v>
      </c>
      <c r="D22" s="357" t="s">
        <v>31</v>
      </c>
      <c r="E22" s="358">
        <v>148</v>
      </c>
      <c r="F22" s="358">
        <v>183</v>
      </c>
      <c r="G22" s="358">
        <v>198</v>
      </c>
      <c r="H22" s="352">
        <v>529</v>
      </c>
      <c r="I22" s="25"/>
    </row>
    <row r="23" spans="1:9" ht="19">
      <c r="A23" s="344"/>
      <c r="B23" s="356">
        <v>18</v>
      </c>
      <c r="C23" s="357" t="s">
        <v>52</v>
      </c>
      <c r="D23" s="357" t="s">
        <v>31</v>
      </c>
      <c r="E23" s="359">
        <v>144</v>
      </c>
      <c r="F23" s="359">
        <v>224</v>
      </c>
      <c r="G23" s="359">
        <v>154</v>
      </c>
      <c r="H23" s="352">
        <v>522</v>
      </c>
      <c r="I23" s="347" t="s">
        <v>8</v>
      </c>
    </row>
    <row r="24" spans="1:9" ht="19">
      <c r="B24" s="356">
        <v>19</v>
      </c>
      <c r="C24" s="357" t="s">
        <v>324</v>
      </c>
      <c r="D24" s="357" t="s">
        <v>31</v>
      </c>
      <c r="E24" s="358">
        <v>198</v>
      </c>
      <c r="F24" s="358">
        <v>188</v>
      </c>
      <c r="G24" s="358">
        <v>224</v>
      </c>
      <c r="H24" s="352">
        <v>520</v>
      </c>
    </row>
    <row r="25" spans="1:9" ht="19">
      <c r="B25" s="356">
        <v>20</v>
      </c>
      <c r="C25" s="357" t="s">
        <v>327</v>
      </c>
      <c r="D25" s="357" t="s">
        <v>29</v>
      </c>
      <c r="E25" s="358">
        <v>167</v>
      </c>
      <c r="F25" s="358">
        <v>177</v>
      </c>
      <c r="G25" s="358">
        <v>171</v>
      </c>
      <c r="H25" s="352">
        <v>515</v>
      </c>
      <c r="I25" s="25"/>
    </row>
    <row r="26" spans="1:9" ht="19">
      <c r="A26" s="25"/>
      <c r="B26" s="356">
        <v>21</v>
      </c>
      <c r="C26" s="357" t="s">
        <v>37</v>
      </c>
      <c r="D26" s="357" t="s">
        <v>26</v>
      </c>
      <c r="E26" s="358">
        <v>150</v>
      </c>
      <c r="F26" s="358">
        <v>146</v>
      </c>
      <c r="G26" s="358">
        <v>210</v>
      </c>
      <c r="H26" s="352">
        <v>506</v>
      </c>
      <c r="I26" s="25"/>
    </row>
    <row r="27" spans="1:9" ht="19">
      <c r="A27" t="s">
        <v>8</v>
      </c>
      <c r="B27" s="356">
        <v>22</v>
      </c>
      <c r="C27" s="357" t="s">
        <v>16</v>
      </c>
      <c r="D27" s="357" t="s">
        <v>11</v>
      </c>
      <c r="E27" s="358">
        <v>158</v>
      </c>
      <c r="F27" s="358">
        <v>154</v>
      </c>
      <c r="G27" s="358">
        <v>188</v>
      </c>
      <c r="H27" s="352">
        <v>500</v>
      </c>
      <c r="I27" s="344"/>
    </row>
  </sheetData>
  <sortState xmlns:xlrd2="http://schemas.microsoft.com/office/spreadsheetml/2017/richdata2" ref="A7:I27">
    <sortCondition descending="1" ref="H6:H27"/>
  </sortState>
  <mergeCells count="2">
    <mergeCell ref="B1:H1"/>
    <mergeCell ref="E3:G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C1:G22"/>
  <sheetViews>
    <sheetView zoomScale="109" workbookViewId="0">
      <selection activeCell="D27" sqref="D27"/>
    </sheetView>
  </sheetViews>
  <sheetFormatPr baseColWidth="10" defaultColWidth="11.5" defaultRowHeight="15"/>
  <cols>
    <col min="2" max="2" width="14.83203125" customWidth="1"/>
    <col min="3" max="3" width="6.83203125" customWidth="1"/>
    <col min="4" max="4" width="23.5" customWidth="1"/>
    <col min="5" max="5" width="22.33203125" customWidth="1"/>
  </cols>
  <sheetData>
    <row r="1" spans="3:7" ht="31">
      <c r="D1" s="387" t="s">
        <v>307</v>
      </c>
      <c r="E1" s="387"/>
      <c r="F1" s="362"/>
    </row>
    <row r="2" spans="3:7" ht="31">
      <c r="D2" s="362"/>
      <c r="E2" s="362"/>
      <c r="F2" s="362"/>
      <c r="G2" s="362"/>
    </row>
    <row r="3" spans="3:7" ht="28" customHeight="1">
      <c r="C3" s="365" t="s">
        <v>299</v>
      </c>
      <c r="D3" s="363" t="s">
        <v>300</v>
      </c>
      <c r="E3" s="363" t="s">
        <v>301</v>
      </c>
      <c r="F3" s="363" t="s">
        <v>104</v>
      </c>
      <c r="G3" s="364"/>
    </row>
    <row r="4" spans="3:7" ht="19">
      <c r="C4" s="365">
        <v>1</v>
      </c>
      <c r="D4" s="363" t="s">
        <v>96</v>
      </c>
      <c r="E4" s="363" t="s">
        <v>12</v>
      </c>
      <c r="F4" s="363">
        <v>277</v>
      </c>
      <c r="G4" s="364"/>
    </row>
    <row r="5" spans="3:7" ht="19">
      <c r="C5" s="365">
        <v>2</v>
      </c>
      <c r="D5" s="363" t="s">
        <v>71</v>
      </c>
      <c r="E5" s="363" t="s">
        <v>29</v>
      </c>
      <c r="F5" s="363">
        <v>258</v>
      </c>
      <c r="G5" s="364"/>
    </row>
    <row r="6" spans="3:7" ht="19">
      <c r="C6" s="365">
        <v>3</v>
      </c>
      <c r="D6" s="363" t="s">
        <v>42</v>
      </c>
      <c r="E6" s="363" t="s">
        <v>303</v>
      </c>
      <c r="F6" s="363">
        <v>244</v>
      </c>
      <c r="G6" s="364"/>
    </row>
    <row r="7" spans="3:7" ht="19">
      <c r="C7" s="365">
        <v>4</v>
      </c>
      <c r="D7" s="363" t="s">
        <v>43</v>
      </c>
      <c r="E7" s="363" t="s">
        <v>303</v>
      </c>
      <c r="F7" s="363">
        <v>233</v>
      </c>
      <c r="G7" s="364"/>
    </row>
    <row r="8" spans="3:7" ht="19">
      <c r="C8" s="365">
        <v>5</v>
      </c>
      <c r="D8" s="363" t="s">
        <v>15</v>
      </c>
      <c r="E8" s="363" t="s">
        <v>12</v>
      </c>
      <c r="F8" s="363">
        <v>232</v>
      </c>
      <c r="G8" s="364"/>
    </row>
    <row r="9" spans="3:7" ht="19">
      <c r="C9" s="365">
        <v>6</v>
      </c>
      <c r="D9" s="363" t="s">
        <v>40</v>
      </c>
      <c r="E9" s="363" t="s">
        <v>303</v>
      </c>
      <c r="F9" s="363">
        <v>231</v>
      </c>
      <c r="G9" s="364"/>
    </row>
    <row r="10" spans="3:7" ht="19">
      <c r="C10" s="365">
        <v>7</v>
      </c>
      <c r="D10" s="363" t="s">
        <v>34</v>
      </c>
      <c r="E10" s="363" t="s">
        <v>25</v>
      </c>
      <c r="F10" s="363">
        <v>227</v>
      </c>
      <c r="G10" s="364"/>
    </row>
    <row r="11" spans="3:7" ht="19">
      <c r="C11" s="365">
        <v>8</v>
      </c>
      <c r="D11" s="363" t="s">
        <v>45</v>
      </c>
      <c r="E11" s="363" t="s">
        <v>27</v>
      </c>
      <c r="F11" s="363">
        <v>224</v>
      </c>
      <c r="G11" s="364"/>
    </row>
    <row r="12" spans="3:7" ht="19">
      <c r="C12" s="365">
        <v>8</v>
      </c>
      <c r="D12" s="363" t="s">
        <v>52</v>
      </c>
      <c r="E12" s="363" t="s">
        <v>31</v>
      </c>
      <c r="F12" s="363">
        <v>224</v>
      </c>
      <c r="G12" s="364"/>
    </row>
    <row r="13" spans="3:7" ht="19">
      <c r="C13" s="365">
        <v>8</v>
      </c>
      <c r="D13" s="363" t="s">
        <v>324</v>
      </c>
      <c r="E13" s="363" t="s">
        <v>31</v>
      </c>
      <c r="F13" s="368">
        <v>224</v>
      </c>
    </row>
    <row r="14" spans="3:7" ht="19">
      <c r="C14" s="365">
        <v>11</v>
      </c>
      <c r="D14" s="363" t="s">
        <v>308</v>
      </c>
      <c r="E14" s="363" t="s">
        <v>309</v>
      </c>
      <c r="F14" s="368">
        <v>223</v>
      </c>
    </row>
    <row r="15" spans="3:7" ht="19">
      <c r="C15" s="365">
        <v>11</v>
      </c>
      <c r="D15" s="363" t="s">
        <v>75</v>
      </c>
      <c r="E15" s="363" t="s">
        <v>29</v>
      </c>
      <c r="F15" s="368">
        <v>223</v>
      </c>
    </row>
    <row r="16" spans="3:7" ht="19">
      <c r="C16" s="365">
        <v>13</v>
      </c>
      <c r="D16" s="363" t="s">
        <v>14</v>
      </c>
      <c r="E16" s="363" t="s">
        <v>12</v>
      </c>
      <c r="F16" s="368">
        <v>222</v>
      </c>
    </row>
    <row r="17" spans="3:6" ht="19">
      <c r="C17" s="365">
        <v>14</v>
      </c>
      <c r="D17" s="363" t="s">
        <v>38</v>
      </c>
      <c r="E17" s="363" t="s">
        <v>26</v>
      </c>
      <c r="F17" s="368">
        <v>214</v>
      </c>
    </row>
    <row r="18" spans="3:6" ht="19">
      <c r="C18" s="365">
        <v>15</v>
      </c>
      <c r="D18" s="363" t="s">
        <v>39</v>
      </c>
      <c r="E18" s="363" t="s">
        <v>26</v>
      </c>
      <c r="F18" s="368">
        <v>213</v>
      </c>
    </row>
    <row r="19" spans="3:6" ht="19">
      <c r="C19" s="365">
        <v>16</v>
      </c>
      <c r="D19" s="363" t="s">
        <v>306</v>
      </c>
      <c r="E19" s="363" t="s">
        <v>32</v>
      </c>
      <c r="F19" s="368">
        <v>210</v>
      </c>
    </row>
    <row r="20" spans="3:6" ht="19">
      <c r="C20" s="365">
        <v>16</v>
      </c>
      <c r="D20" s="363" t="s">
        <v>37</v>
      </c>
      <c r="E20" s="363" t="s">
        <v>26</v>
      </c>
      <c r="F20" s="368">
        <v>210</v>
      </c>
    </row>
    <row r="21" spans="3:6" ht="19">
      <c r="C21" s="365">
        <v>18</v>
      </c>
      <c r="D21" s="363" t="s">
        <v>60</v>
      </c>
      <c r="E21" s="363" t="s">
        <v>32</v>
      </c>
      <c r="F21" s="368">
        <v>204</v>
      </c>
    </row>
    <row r="22" spans="3:6" ht="19">
      <c r="C22" s="365">
        <v>19</v>
      </c>
      <c r="D22" s="363" t="s">
        <v>327</v>
      </c>
      <c r="E22" s="363" t="s">
        <v>29</v>
      </c>
      <c r="F22" s="368">
        <v>201</v>
      </c>
    </row>
  </sheetData>
  <sortState xmlns:xlrd2="http://schemas.microsoft.com/office/spreadsheetml/2017/richdata2" ref="C4:F22">
    <sortCondition descending="1" ref="F4:F22"/>
  </sortState>
  <mergeCells count="1">
    <mergeCell ref="D1:E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36CED7542BCF84B8986D1D07F9A8290" ma:contentTypeVersion="11" ma:contentTypeDescription="Opprett et nytt dokument." ma:contentTypeScope="" ma:versionID="606b0a6221526bee0ba6f4e33ff07c32">
  <xsd:schema xmlns:xsd="http://www.w3.org/2001/XMLSchema" xmlns:xs="http://www.w3.org/2001/XMLSchema" xmlns:p="http://schemas.microsoft.com/office/2006/metadata/properties" xmlns:ns3="b4e67efe-08dc-4abc-b9a9-ad284778c271" xmlns:ns4="f5820ea3-6c27-4898-9e14-ab9b079ffce2" targetNamespace="http://schemas.microsoft.com/office/2006/metadata/properties" ma:root="true" ma:fieldsID="7a3365a5eed53439b0c5dbf4e3a197e9" ns3:_="" ns4:_="">
    <xsd:import namespace="b4e67efe-08dc-4abc-b9a9-ad284778c271"/>
    <xsd:import namespace="f5820ea3-6c27-4898-9e14-ab9b079ffce2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Location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e67efe-08dc-4abc-b9a9-ad284778c271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Hash for deling av tips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820ea3-6c27-4898-9e14-ab9b079ffce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0246AFC-55D1-4516-BDC7-65DCE1D99DE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4e67efe-08dc-4abc-b9a9-ad284778c271"/>
    <ds:schemaRef ds:uri="f5820ea3-6c27-4898-9e14-ab9b079ffce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750865C-7F5A-49E0-8D36-6F88D803961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FD91634-DA75-4786-8A6C-9AE4E99134AE}">
  <ds:schemaRefs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f5820ea3-6c27-4898-9e14-ab9b079ffce2"/>
    <ds:schemaRef ds:uri="b4e67efe-08dc-4abc-b9a9-ad284778c271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Regneark</vt:lpstr>
      </vt:variant>
      <vt:variant>
        <vt:i4>7</vt:i4>
      </vt:variant>
    </vt:vector>
  </HeadingPairs>
  <TitlesOfParts>
    <vt:vector size="7" baseType="lpstr">
      <vt:lpstr>Kamper</vt:lpstr>
      <vt:lpstr>Tellere og summer</vt:lpstr>
      <vt:lpstr>HCP</vt:lpstr>
      <vt:lpstr>Tabell</vt:lpstr>
      <vt:lpstr>Snittliste og beste kamp</vt:lpstr>
      <vt:lpstr>500 klubben</vt:lpstr>
      <vt:lpstr>200 klubben</vt:lpstr>
    </vt:vector>
  </TitlesOfParts>
  <Company>Glamox 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Danielsen, Tore</dc:creator>
  <cp:lastModifiedBy>Tara Kristin Wisth Follum</cp:lastModifiedBy>
  <dcterms:created xsi:type="dcterms:W3CDTF">2020-10-08T11:36:26Z</dcterms:created>
  <dcterms:modified xsi:type="dcterms:W3CDTF">2021-06-16T17:21:12Z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0x010100036CED7542BCF84B8986D1D07F9A8290</vt:lpwstr>
  </property>
</Properties>
</file>