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MBK\Bedriftsserien\"/>
    </mc:Choice>
  </mc:AlternateContent>
  <xr:revisionPtr revIDLastSave="0" documentId="12_ncr:500000_{33030BD9-94CF-4649-8806-CB61F5CBA778}" xr6:coauthVersionLast="31" xr6:coauthVersionMax="31" xr10:uidLastSave="{00000000-0000-0000-0000-000000000000}"/>
  <bookViews>
    <workbookView xWindow="120" yWindow="180" windowWidth="12840" windowHeight="7215" xr2:uid="{00000000-000D-0000-FFFF-FFFF00000000}"/>
  </bookViews>
  <sheets>
    <sheet name="Oppsett-Kamptider-Resultater" sheetId="8" r:id="rId1"/>
    <sheet name="Kampfakta" sheetId="9" r:id="rId2"/>
    <sheet name="HCP-beregning" sheetId="2" r:id="rId3"/>
  </sheets>
  <calcPr calcId="162913"/>
</workbook>
</file>

<file path=xl/calcChain.xml><?xml version="1.0" encoding="utf-8"?>
<calcChain xmlns="http://schemas.openxmlformats.org/spreadsheetml/2006/main">
  <c r="P89" i="9" l="1"/>
  <c r="U69" i="9" l="1"/>
  <c r="V99" i="9"/>
  <c r="U99" i="9"/>
  <c r="Y99" i="9" s="1"/>
  <c r="Q99" i="9"/>
  <c r="P99" i="9"/>
  <c r="S99" i="9" s="1"/>
  <c r="W99" i="9" s="1"/>
  <c r="M99" i="9"/>
  <c r="L99" i="9"/>
  <c r="K99" i="9"/>
  <c r="N99" i="9" s="1"/>
  <c r="R99" i="9" s="1"/>
  <c r="H99" i="9"/>
  <c r="G99" i="9"/>
  <c r="F99" i="9"/>
  <c r="I99" i="9" s="1"/>
  <c r="Y98" i="9"/>
  <c r="P98" i="9"/>
  <c r="L98" i="9"/>
  <c r="Q98" i="9" s="1"/>
  <c r="K98" i="9"/>
  <c r="G98" i="9"/>
  <c r="F98" i="9"/>
  <c r="U97" i="9"/>
  <c r="U96" i="9"/>
  <c r="U95" i="9"/>
  <c r="Y94" i="9"/>
  <c r="P94" i="9"/>
  <c r="L94" i="9"/>
  <c r="Q94" i="9" s="1"/>
  <c r="K94" i="9"/>
  <c r="G94" i="9"/>
  <c r="F94" i="9"/>
  <c r="U93" i="9"/>
  <c r="U92" i="9"/>
  <c r="U91" i="9"/>
  <c r="V90" i="9"/>
  <c r="U90" i="9"/>
  <c r="Y90" i="9" s="1"/>
  <c r="Q90" i="9"/>
  <c r="P90" i="9"/>
  <c r="S90" i="9" s="1"/>
  <c r="W90" i="9" s="1"/>
  <c r="M90" i="9"/>
  <c r="L90" i="9"/>
  <c r="K90" i="9"/>
  <c r="N90" i="9" s="1"/>
  <c r="R90" i="9" s="1"/>
  <c r="H90" i="9"/>
  <c r="G90" i="9"/>
  <c r="F90" i="9"/>
  <c r="I90" i="9" s="1"/>
  <c r="Y89" i="9"/>
  <c r="L89" i="9"/>
  <c r="Q89" i="9" s="1"/>
  <c r="K89" i="9"/>
  <c r="G89" i="9"/>
  <c r="F89" i="9"/>
  <c r="U88" i="9"/>
  <c r="U87" i="9"/>
  <c r="U86" i="9"/>
  <c r="Y85" i="9"/>
  <c r="P85" i="9"/>
  <c r="L85" i="9"/>
  <c r="Q85" i="9" s="1"/>
  <c r="K85" i="9"/>
  <c r="G85" i="9"/>
  <c r="F85" i="9"/>
  <c r="U84" i="9"/>
  <c r="U83" i="9"/>
  <c r="U82" i="9"/>
  <c r="V81" i="9"/>
  <c r="U81" i="9"/>
  <c r="X81" i="9" s="1"/>
  <c r="Q81" i="9"/>
  <c r="P81" i="9"/>
  <c r="S81" i="9" s="1"/>
  <c r="W81" i="9" s="1"/>
  <c r="M81" i="9"/>
  <c r="L81" i="9"/>
  <c r="K81" i="9"/>
  <c r="N81" i="9" s="1"/>
  <c r="R81" i="9" s="1"/>
  <c r="H81" i="9"/>
  <c r="G81" i="9"/>
  <c r="F81" i="9"/>
  <c r="I81" i="9" s="1"/>
  <c r="Y80" i="9"/>
  <c r="P80" i="9"/>
  <c r="L80" i="9"/>
  <c r="K80" i="9"/>
  <c r="G80" i="9"/>
  <c r="F80" i="9"/>
  <c r="U79" i="9"/>
  <c r="U78" i="9"/>
  <c r="U77" i="9"/>
  <c r="Y76" i="9"/>
  <c r="P76" i="9"/>
  <c r="L76" i="9"/>
  <c r="Q76" i="9" s="1"/>
  <c r="K76" i="9"/>
  <c r="G76" i="9"/>
  <c r="F76" i="9"/>
  <c r="U75" i="9"/>
  <c r="U74" i="9"/>
  <c r="U73" i="9"/>
  <c r="V72" i="9"/>
  <c r="U72" i="9"/>
  <c r="Y72" i="9" s="1"/>
  <c r="Q72" i="9"/>
  <c r="P72" i="9"/>
  <c r="S72" i="9" s="1"/>
  <c r="W72" i="9" s="1"/>
  <c r="M72" i="9"/>
  <c r="L72" i="9"/>
  <c r="K72" i="9"/>
  <c r="N72" i="9" s="1"/>
  <c r="R72" i="9" s="1"/>
  <c r="H72" i="9"/>
  <c r="G72" i="9"/>
  <c r="F72" i="9"/>
  <c r="I72" i="9" s="1"/>
  <c r="Y71" i="9"/>
  <c r="P71" i="9"/>
  <c r="L71" i="9"/>
  <c r="K71" i="9"/>
  <c r="G71" i="9"/>
  <c r="F71" i="9"/>
  <c r="U70" i="9"/>
  <c r="U68" i="9"/>
  <c r="U67" i="9"/>
  <c r="Y66" i="9"/>
  <c r="P66" i="9"/>
  <c r="R66" i="9" s="1"/>
  <c r="L66" i="9"/>
  <c r="Q66" i="9" s="1"/>
  <c r="K66" i="9"/>
  <c r="G66" i="9"/>
  <c r="F66" i="9"/>
  <c r="U65" i="9"/>
  <c r="U64" i="9"/>
  <c r="U63" i="9"/>
  <c r="U62" i="9"/>
  <c r="AO13" i="8"/>
  <c r="AK13" i="8"/>
  <c r="AO12" i="8"/>
  <c r="AK12" i="8"/>
  <c r="AO11" i="8"/>
  <c r="AK11" i="8"/>
  <c r="AO10" i="8"/>
  <c r="AK10" i="8"/>
  <c r="AO9" i="8"/>
  <c r="AK9" i="8"/>
  <c r="AO8" i="8"/>
  <c r="AK8" i="8"/>
  <c r="AO7" i="8"/>
  <c r="AK7" i="8"/>
  <c r="AO6" i="8"/>
  <c r="AK6" i="8"/>
  <c r="H85" i="9" l="1"/>
  <c r="H76" i="9"/>
  <c r="X90" i="9"/>
  <c r="R76" i="9"/>
  <c r="R89" i="9"/>
  <c r="U98" i="9"/>
  <c r="U80" i="9"/>
  <c r="U71" i="9"/>
  <c r="U66" i="9"/>
  <c r="H71" i="9"/>
  <c r="H98" i="9"/>
  <c r="M71" i="9"/>
  <c r="X72" i="9"/>
  <c r="H66" i="9"/>
  <c r="U76" i="9"/>
  <c r="M80" i="9"/>
  <c r="R85" i="9"/>
  <c r="R94" i="9"/>
  <c r="V66" i="9"/>
  <c r="M76" i="9"/>
  <c r="M85" i="9"/>
  <c r="M89" i="9"/>
  <c r="H89" i="9"/>
  <c r="H94" i="9"/>
  <c r="V94" i="9"/>
  <c r="M94" i="9"/>
  <c r="M98" i="9"/>
  <c r="V98" i="9"/>
  <c r="Q80" i="9"/>
  <c r="R80" i="9" s="1"/>
  <c r="H80" i="9"/>
  <c r="V76" i="9"/>
  <c r="M66" i="9"/>
  <c r="R98" i="9"/>
  <c r="Q71" i="9"/>
  <c r="V71" i="9" s="1"/>
  <c r="U85" i="9"/>
  <c r="U89" i="9"/>
  <c r="Y81" i="9"/>
  <c r="V85" i="9"/>
  <c r="V89" i="9"/>
  <c r="U94" i="9"/>
  <c r="X99" i="9"/>
  <c r="Y58" i="9"/>
  <c r="Y54" i="9"/>
  <c r="Y30" i="9"/>
  <c r="Y26" i="9"/>
  <c r="Y21" i="9"/>
  <c r="Y17" i="9"/>
  <c r="U14" i="9"/>
  <c r="Y35" i="9"/>
  <c r="Y39" i="9"/>
  <c r="Y44" i="9"/>
  <c r="Y49" i="9"/>
  <c r="U43" i="9"/>
  <c r="U42" i="9"/>
  <c r="U41" i="9"/>
  <c r="U38" i="9"/>
  <c r="U37" i="9"/>
  <c r="U36" i="9"/>
  <c r="U34" i="9"/>
  <c r="U33" i="9"/>
  <c r="U32" i="9"/>
  <c r="U29" i="9"/>
  <c r="U28" i="9"/>
  <c r="U27" i="9"/>
  <c r="U25" i="9"/>
  <c r="U24" i="9"/>
  <c r="U23" i="9"/>
  <c r="U20" i="9"/>
  <c r="U19" i="9"/>
  <c r="U18" i="9"/>
  <c r="U16" i="9"/>
  <c r="U15" i="9"/>
  <c r="U13" i="9"/>
  <c r="U57" i="9"/>
  <c r="U56" i="9"/>
  <c r="U55" i="9"/>
  <c r="U53" i="9"/>
  <c r="U52" i="9"/>
  <c r="U51" i="9"/>
  <c r="U48" i="9"/>
  <c r="U45" i="9"/>
  <c r="U46" i="9"/>
  <c r="U47" i="9"/>
  <c r="V59" i="9"/>
  <c r="U59" i="9"/>
  <c r="Y59" i="9" s="1"/>
  <c r="Q59" i="9"/>
  <c r="P59" i="9"/>
  <c r="S59" i="9" s="1"/>
  <c r="W59" i="9" s="1"/>
  <c r="M59" i="9"/>
  <c r="L59" i="9"/>
  <c r="K59" i="9"/>
  <c r="N59" i="9" s="1"/>
  <c r="R59" i="9" s="1"/>
  <c r="H59" i="9"/>
  <c r="G59" i="9"/>
  <c r="F59" i="9"/>
  <c r="I59" i="9" s="1"/>
  <c r="P58" i="9"/>
  <c r="L58" i="9"/>
  <c r="Q58" i="9" s="1"/>
  <c r="K58" i="9"/>
  <c r="G58" i="9"/>
  <c r="F58" i="9"/>
  <c r="P54" i="9"/>
  <c r="R54" i="9" s="1"/>
  <c r="L54" i="9"/>
  <c r="Q54" i="9" s="1"/>
  <c r="K54" i="9"/>
  <c r="M54" i="9" s="1"/>
  <c r="G54" i="9"/>
  <c r="F54" i="9"/>
  <c r="H54" i="9" s="1"/>
  <c r="V50" i="9"/>
  <c r="U50" i="9"/>
  <c r="Y50" i="9" s="1"/>
  <c r="Q50" i="9"/>
  <c r="P50" i="9"/>
  <c r="S50" i="9" s="1"/>
  <c r="W50" i="9" s="1"/>
  <c r="M50" i="9"/>
  <c r="L50" i="9"/>
  <c r="K50" i="9"/>
  <c r="N50" i="9" s="1"/>
  <c r="R50" i="9" s="1"/>
  <c r="H50" i="9"/>
  <c r="G50" i="9"/>
  <c r="F50" i="9"/>
  <c r="I50" i="9" s="1"/>
  <c r="P49" i="9"/>
  <c r="L49" i="9"/>
  <c r="Q49" i="9" s="1"/>
  <c r="K49" i="9"/>
  <c r="G49" i="9"/>
  <c r="F49" i="9"/>
  <c r="P44" i="9"/>
  <c r="R44" i="9" s="1"/>
  <c r="L44" i="9"/>
  <c r="Q44" i="9" s="1"/>
  <c r="K44" i="9"/>
  <c r="G44" i="9"/>
  <c r="F44" i="9"/>
  <c r="V40" i="9"/>
  <c r="U40" i="9"/>
  <c r="Y40" i="9" s="1"/>
  <c r="Q40" i="9"/>
  <c r="P40" i="9"/>
  <c r="S40" i="9" s="1"/>
  <c r="W40" i="9" s="1"/>
  <c r="M40" i="9"/>
  <c r="L40" i="9"/>
  <c r="K40" i="9"/>
  <c r="N40" i="9" s="1"/>
  <c r="R40" i="9" s="1"/>
  <c r="H40" i="9"/>
  <c r="G40" i="9"/>
  <c r="F40" i="9"/>
  <c r="I40" i="9" s="1"/>
  <c r="P39" i="9"/>
  <c r="L39" i="9"/>
  <c r="Q39" i="9" s="1"/>
  <c r="K39" i="9"/>
  <c r="G39" i="9"/>
  <c r="F39" i="9"/>
  <c r="P35" i="9"/>
  <c r="R35" i="9" s="1"/>
  <c r="L35" i="9"/>
  <c r="Q35" i="9" s="1"/>
  <c r="K35" i="9"/>
  <c r="M35" i="9" s="1"/>
  <c r="G35" i="9"/>
  <c r="F35" i="9"/>
  <c r="V31" i="9"/>
  <c r="U31" i="9"/>
  <c r="Y31" i="9" s="1"/>
  <c r="Q31" i="9"/>
  <c r="P31" i="9"/>
  <c r="S31" i="9" s="1"/>
  <c r="W31" i="9" s="1"/>
  <c r="M31" i="9"/>
  <c r="L31" i="9"/>
  <c r="K31" i="9"/>
  <c r="N31" i="9" s="1"/>
  <c r="R31" i="9" s="1"/>
  <c r="H31" i="9"/>
  <c r="G31" i="9"/>
  <c r="F31" i="9"/>
  <c r="I31" i="9" s="1"/>
  <c r="P30" i="9"/>
  <c r="L30" i="9"/>
  <c r="K30" i="9"/>
  <c r="G30" i="9"/>
  <c r="F30" i="9"/>
  <c r="P26" i="9"/>
  <c r="R26" i="9" s="1"/>
  <c r="L26" i="9"/>
  <c r="Q26" i="9" s="1"/>
  <c r="K26" i="9"/>
  <c r="G26" i="9"/>
  <c r="F26" i="9"/>
  <c r="H26" i="9" s="1"/>
  <c r="V22" i="9"/>
  <c r="U22" i="9"/>
  <c r="Y22" i="9" s="1"/>
  <c r="Q22" i="9"/>
  <c r="P22" i="9"/>
  <c r="S22" i="9" s="1"/>
  <c r="W22" i="9" s="1"/>
  <c r="M22" i="9"/>
  <c r="L22" i="9"/>
  <c r="K22" i="9"/>
  <c r="N22" i="9" s="1"/>
  <c r="R22" i="9" s="1"/>
  <c r="H22" i="9"/>
  <c r="G22" i="9"/>
  <c r="F22" i="9"/>
  <c r="I22" i="9" s="1"/>
  <c r="P21" i="9"/>
  <c r="L21" i="9"/>
  <c r="Q21" i="9" s="1"/>
  <c r="K21" i="9"/>
  <c r="G21" i="9"/>
  <c r="F21" i="9"/>
  <c r="P17" i="9"/>
  <c r="R17" i="9" s="1"/>
  <c r="L17" i="9"/>
  <c r="Q17" i="9" s="1"/>
  <c r="K17" i="9"/>
  <c r="M17" i="9" s="1"/>
  <c r="G17" i="9"/>
  <c r="F17" i="9"/>
  <c r="H17" i="9" s="1"/>
  <c r="W94" i="9" l="1"/>
  <c r="U35" i="9"/>
  <c r="U44" i="9"/>
  <c r="W66" i="9"/>
  <c r="H21" i="9"/>
  <c r="W98" i="9"/>
  <c r="W76" i="9"/>
  <c r="W71" i="9"/>
  <c r="W89" i="9"/>
  <c r="V80" i="9"/>
  <c r="W80" i="9" s="1"/>
  <c r="W85" i="9"/>
  <c r="R71" i="9"/>
  <c r="R21" i="9"/>
  <c r="V39" i="9"/>
  <c r="V17" i="9"/>
  <c r="R39" i="9"/>
  <c r="R49" i="9"/>
  <c r="X50" i="9"/>
  <c r="H30" i="9"/>
  <c r="R58" i="9"/>
  <c r="X22" i="9"/>
  <c r="X59" i="9"/>
  <c r="X31" i="9"/>
  <c r="M39" i="9"/>
  <c r="M49" i="9"/>
  <c r="X40" i="9"/>
  <c r="H58" i="9"/>
  <c r="V54" i="9"/>
  <c r="V49" i="9"/>
  <c r="U49" i="9"/>
  <c r="U17" i="9"/>
  <c r="W17" i="9" s="1"/>
  <c r="V21" i="9"/>
  <c r="V26" i="9"/>
  <c r="U30" i="9"/>
  <c r="M30" i="9"/>
  <c r="V35" i="9"/>
  <c r="W35" i="9" s="1"/>
  <c r="M44" i="9"/>
  <c r="M21" i="9"/>
  <c r="H35" i="9"/>
  <c r="H39" i="9"/>
  <c r="V44" i="9"/>
  <c r="H49" i="9"/>
  <c r="V58" i="9"/>
  <c r="M26" i="9"/>
  <c r="U26" i="9"/>
  <c r="W26" i="9" s="1"/>
  <c r="U21" i="9"/>
  <c r="Q30" i="9"/>
  <c r="V30" i="9" s="1"/>
  <c r="W30" i="9" s="1"/>
  <c r="U39" i="9"/>
  <c r="W39" i="9" s="1"/>
  <c r="H44" i="9"/>
  <c r="M58" i="9"/>
  <c r="U58" i="9"/>
  <c r="W58" i="9" s="1"/>
  <c r="U54" i="9"/>
  <c r="W54" i="9" s="1"/>
  <c r="W21" i="9" l="1"/>
  <c r="R30" i="9"/>
  <c r="W49" i="9"/>
  <c r="W44" i="9"/>
  <c r="S6" i="8" l="1"/>
  <c r="S7" i="8"/>
  <c r="S8" i="8"/>
  <c r="S9" i="8"/>
  <c r="S10" i="8"/>
  <c r="S11" i="8"/>
  <c r="S12" i="8"/>
  <c r="S13" i="8"/>
  <c r="S14" i="8"/>
  <c r="S15" i="8"/>
  <c r="O15" i="8"/>
  <c r="O13" i="8"/>
  <c r="O11" i="8"/>
  <c r="O9" i="8"/>
  <c r="O7" i="8"/>
  <c r="O6" i="8"/>
  <c r="O14" i="8"/>
  <c r="O12" i="8"/>
  <c r="O10" i="8"/>
  <c r="O8" i="8"/>
  <c r="I11" i="2" l="1"/>
  <c r="H11" i="2"/>
  <c r="G11" i="2"/>
  <c r="E11" i="2"/>
  <c r="J5" i="2" l="1"/>
  <c r="E15" i="2" l="1"/>
  <c r="G15" i="2" s="1"/>
  <c r="H15" i="2" s="1"/>
  <c r="I15" i="2" s="1"/>
  <c r="E10" i="2"/>
  <c r="G10" i="2" s="1"/>
  <c r="H10" i="2" s="1"/>
  <c r="I10" i="2" s="1"/>
  <c r="E9" i="2"/>
  <c r="G9" i="2" s="1"/>
  <c r="H9" i="2" s="1"/>
  <c r="I9" i="2" s="1"/>
  <c r="E12" i="2"/>
  <c r="G12" i="2" s="1"/>
  <c r="H12" i="2" s="1"/>
  <c r="I12" i="2" s="1"/>
  <c r="E13" i="2"/>
  <c r="G13" i="2" s="1"/>
  <c r="H13" i="2" s="1"/>
  <c r="I13" i="2" s="1"/>
  <c r="E5" i="2" l="1"/>
  <c r="E7" i="2"/>
  <c r="G7" i="2" s="1"/>
  <c r="H7" i="2" s="1"/>
  <c r="I7" i="2" s="1"/>
  <c r="E8" i="2"/>
  <c r="E14" i="2"/>
  <c r="G14" i="2" l="1"/>
  <c r="H14" i="2" s="1"/>
  <c r="I14" i="2" s="1"/>
  <c r="G8" i="2" l="1"/>
  <c r="H8" i="2" s="1"/>
  <c r="I8" i="2" s="1"/>
  <c r="E6" i="2" l="1"/>
  <c r="G5" i="2"/>
  <c r="H5" i="2" s="1"/>
  <c r="G6" i="2" l="1"/>
  <c r="H6" i="2" s="1"/>
  <c r="I6" i="2" s="1"/>
</calcChain>
</file>

<file path=xl/sharedStrings.xml><?xml version="1.0" encoding="utf-8"?>
<sst xmlns="http://schemas.openxmlformats.org/spreadsheetml/2006/main" count="529" uniqueCount="114">
  <si>
    <t>Gr.lag faktorer</t>
  </si>
  <si>
    <t>Nøyaktig</t>
  </si>
  <si>
    <t>Avrundet</t>
  </si>
  <si>
    <t xml:space="preserve"> </t>
  </si>
  <si>
    <t>Posten/Bring</t>
  </si>
  <si>
    <t>Team Danielsen å I</t>
  </si>
  <si>
    <t>Ytre Bowlinglag</t>
  </si>
  <si>
    <t>Vegkontoret 2</t>
  </si>
  <si>
    <t>Vegkontoret 1</t>
  </si>
  <si>
    <t>Fliseksperten</t>
  </si>
  <si>
    <t>Rørlegger1</t>
  </si>
  <si>
    <t>Panorama Gutters</t>
  </si>
  <si>
    <t>Normo Slipestasjon</t>
  </si>
  <si>
    <t>Istad Strikers</t>
  </si>
  <si>
    <t>Utregning av handicap (HCP) etter Bowlingforbundets regler, "80 %-regelen"</t>
  </si>
  <si>
    <t>HCP (pr. spiller)</t>
  </si>
  <si>
    <t>Lag</t>
  </si>
  <si>
    <t>Omg.</t>
  </si>
  <si>
    <t>Kamp</t>
  </si>
  <si>
    <t>pr. kamp</t>
  </si>
  <si>
    <t>HCP pr. lag</t>
  </si>
  <si>
    <t>Totalt</t>
  </si>
  <si>
    <t>HCP-lagtillegg</t>
  </si>
  <si>
    <t>Vinner</t>
  </si>
  <si>
    <t>1. RUNDE</t>
  </si>
  <si>
    <t>FINALE</t>
  </si>
  <si>
    <t>Lag nr.</t>
  </si>
  <si>
    <t>pr. omg.</t>
  </si>
  <si>
    <t>i cupen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</si>
  <si>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</si>
  <si>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</si>
  <si>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</si>
  <si>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</si>
  <si>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</si>
  <si>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</si>
  <si>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</si>
  <si>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</si>
  <si>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</si>
  <si>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</si>
  <si>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Møtende lag</t>
  </si>
  <si>
    <t>Vinner K10</t>
  </si>
  <si>
    <t>Vinner K11</t>
  </si>
  <si>
    <t>Gjennomsnitt bedriftsserien</t>
  </si>
  <si>
    <t>Kamptidspunkt</t>
  </si>
  <si>
    <t>Tor 12.apr kl. 18.00</t>
  </si>
  <si>
    <t>Tor 12.apr kl. 20.00</t>
  </si>
  <si>
    <t>Brunvoll</t>
  </si>
  <si>
    <t>K1</t>
  </si>
  <si>
    <t>K2</t>
  </si>
  <si>
    <t>Sum</t>
  </si>
  <si>
    <t>res.</t>
  </si>
  <si>
    <t>P.</t>
  </si>
  <si>
    <t>Omg</t>
  </si>
  <si>
    <t>Tot</t>
  </si>
  <si>
    <t>Lag-HCP</t>
  </si>
  <si>
    <t>Omg. 1</t>
  </si>
  <si>
    <t>Omg. 2</t>
  </si>
  <si>
    <t>Omg. 3</t>
  </si>
  <si>
    <t>KVARTFINALER</t>
  </si>
  <si>
    <t>SEMIFINALER</t>
  </si>
  <si>
    <t>Lamptidspunkt</t>
  </si>
  <si>
    <t>BedriftsCup i bowling 2018</t>
  </si>
  <si>
    <t>HCP</t>
  </si>
  <si>
    <t>Spillere</t>
  </si>
  <si>
    <t>TOTALT</t>
  </si>
  <si>
    <t>Omgang 1</t>
  </si>
  <si>
    <t>Omgang 2</t>
  </si>
  <si>
    <t>Omgang 3</t>
  </si>
  <si>
    <t>Pinne- fall</t>
  </si>
  <si>
    <t>SUM</t>
  </si>
  <si>
    <t>Poeng</t>
  </si>
  <si>
    <t>Pinnefall</t>
  </si>
  <si>
    <t>HCP lag</t>
  </si>
  <si>
    <t>Kamp- resultat</t>
  </si>
  <si>
    <t>Tot.</t>
  </si>
  <si>
    <t>fall</t>
  </si>
  <si>
    <t>Nordmo Slipestasjon</t>
  </si>
  <si>
    <t>Arne Sæther</t>
  </si>
  <si>
    <t>Rolf Arne Hamre</t>
  </si>
  <si>
    <t>Harald Oterhals</t>
  </si>
  <si>
    <t>Halvor Vaagen</t>
  </si>
  <si>
    <t>Steinar Småge</t>
  </si>
  <si>
    <t>Amund Vaagen</t>
  </si>
  <si>
    <t>Silje Hagen</t>
  </si>
  <si>
    <t>Jamie Sagstuen</t>
  </si>
  <si>
    <t>Bjørn Egil Slettfjerding</t>
  </si>
  <si>
    <t>Tara Follum</t>
  </si>
  <si>
    <t>Øyvind Christiansen</t>
  </si>
  <si>
    <t>Ulrik Post Pedersen</t>
  </si>
  <si>
    <t>Tom Andre Hofstad</t>
  </si>
  <si>
    <t>Alfhild Danielsen</t>
  </si>
  <si>
    <t>Grethe Danielsen</t>
  </si>
  <si>
    <t>Kjell Thorsrudhagen</t>
  </si>
  <si>
    <t>Irene T Danielsen</t>
  </si>
  <si>
    <t>Cato Holen</t>
  </si>
  <si>
    <t>Sindre Aure</t>
  </si>
  <si>
    <t>Arne Ytterhaug</t>
  </si>
  <si>
    <t>Edvin Terje Ødegård</t>
  </si>
  <si>
    <t>Torbjørn Brevik</t>
  </si>
  <si>
    <t>Bendik Hestad</t>
  </si>
  <si>
    <t>Arnfinn Lange</t>
  </si>
  <si>
    <t>Pål Aslaksen</t>
  </si>
  <si>
    <t>Arild Jujord</t>
  </si>
  <si>
    <t>Kristian Malme</t>
  </si>
  <si>
    <t>Johan Jensen</t>
  </si>
  <si>
    <t>Inge Eidseter</t>
  </si>
  <si>
    <t>Tormod Kleppe</t>
  </si>
  <si>
    <t>Tor Åge Langås</t>
  </si>
  <si>
    <t>Asbjørn Toft</t>
  </si>
  <si>
    <t>1. Runde</t>
  </si>
  <si>
    <t>Kvartfinaler</t>
  </si>
  <si>
    <t>Jarle Endresplass</t>
  </si>
  <si>
    <t>Alf Einar Witzøe</t>
  </si>
  <si>
    <t>Tommy Høyer Melaas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</si>
</sst>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70C0"/>
      <name val="Arial"/>
      <family val="2"/>
    </font>
    <font>
      <sz val="11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4" borderId="16" xfId="0" applyFont="1" applyFill="1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5" xfId="0" applyBorder="1"/>
    <xf numFmtId="0" fontId="0" fillId="0" borderId="1" xfId="0" applyBorder="1" applyAlignment="1">
      <alignment horizontal="center"/>
    </xf>
    <xf numFmtId="0" fontId="0" fillId="0" borderId="20" xfId="0" applyBorder="1"/>
    <xf numFmtId="0" fontId="0" fillId="0" borderId="37" xfId="0" applyBorder="1"/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0" fillId="5" borderId="34" xfId="0" applyNumberForma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27" xfId="0" applyFont="1" applyFill="1" applyBorder="1" applyAlignment="1">
      <alignment vertical="center"/>
    </xf>
    <xf numFmtId="164" fontId="3" fillId="0" borderId="2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64" fontId="6" fillId="0" borderId="15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64" fontId="0" fillId="0" borderId="15" xfId="0" applyNumberForma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0" fillId="0" borderId="17" xfId="0" applyNumberFormat="1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/>
    <xf numFmtId="0" fontId="0" fillId="0" borderId="5" xfId="0" applyBorder="1"/>
    <xf numFmtId="0" fontId="0" fillId="6" borderId="1" xfId="0" applyFill="1" applyBorder="1" applyAlignment="1">
      <alignment horizontal="center"/>
    </xf>
    <xf numFmtId="0" fontId="7" fillId="6" borderId="24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6" fillId="0" borderId="24" xfId="0" applyFont="1" applyBorder="1"/>
    <xf numFmtId="0" fontId="6" fillId="0" borderId="26" xfId="0" applyFont="1" applyBorder="1"/>
    <xf numFmtId="0" fontId="0" fillId="0" borderId="0" xfId="0" applyBorder="1" applyAlignment="1">
      <alignment horizontal="center"/>
    </xf>
    <xf numFmtId="0" fontId="0" fillId="0" borderId="39" xfId="0" applyBorder="1"/>
    <xf numFmtId="0" fontId="8" fillId="0" borderId="0" xfId="0" applyFont="1"/>
    <xf numFmtId="0" fontId="8" fillId="0" borderId="5" xfId="0" applyFont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6" borderId="19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6" borderId="14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/>
    <xf numFmtId="0" fontId="8" fillId="6" borderId="41" xfId="0" applyFont="1" applyFill="1" applyBorder="1" applyAlignment="1">
      <alignment horizontal="center" vertical="center"/>
    </xf>
    <xf numFmtId="0" fontId="8" fillId="0" borderId="0" xfId="0" applyFont="1" applyBorder="1"/>
    <xf numFmtId="0" fontId="10" fillId="0" borderId="0" xfId="0" applyFont="1"/>
    <xf numFmtId="0" fontId="10" fillId="4" borderId="44" xfId="0" applyFont="1" applyFill="1" applyBorder="1"/>
    <xf numFmtId="0" fontId="10" fillId="4" borderId="0" xfId="0" applyFont="1" applyFill="1"/>
    <xf numFmtId="0" fontId="11" fillId="4" borderId="0" xfId="0" applyFont="1" applyFill="1" applyBorder="1" applyAlignment="1">
      <alignment horizontal="center"/>
    </xf>
    <xf numFmtId="0" fontId="10" fillId="4" borderId="41" xfId="0" applyFont="1" applyFill="1" applyBorder="1"/>
    <xf numFmtId="0" fontId="10" fillId="4" borderId="41" xfId="0" applyFont="1" applyFill="1" applyBorder="1" applyAlignment="1">
      <alignment horizontal="center"/>
    </xf>
    <xf numFmtId="0" fontId="13" fillId="9" borderId="42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/>
    </xf>
    <xf numFmtId="0" fontId="10" fillId="4" borderId="24" xfId="0" applyFont="1" applyFill="1" applyBorder="1"/>
    <xf numFmtId="0" fontId="10" fillId="4" borderId="30" xfId="0" applyFont="1" applyFill="1" applyBorder="1" applyAlignment="1">
      <alignment horizontal="center"/>
    </xf>
    <xf numFmtId="0" fontId="10" fillId="0" borderId="18" xfId="0" applyFont="1" applyBorder="1"/>
    <xf numFmtId="0" fontId="10" fillId="4" borderId="0" xfId="0" applyFont="1" applyFill="1" applyBorder="1"/>
    <xf numFmtId="0" fontId="10" fillId="4" borderId="43" xfId="0" applyFont="1" applyFill="1" applyBorder="1" applyAlignment="1">
      <alignment horizontal="center"/>
    </xf>
    <xf numFmtId="0" fontId="10" fillId="4" borderId="45" xfId="0" applyFont="1" applyFill="1" applyBorder="1"/>
    <xf numFmtId="0" fontId="10" fillId="4" borderId="48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43" xfId="0" applyFont="1" applyBorder="1"/>
    <xf numFmtId="0" fontId="10" fillId="4" borderId="43" xfId="0" applyFont="1" applyFill="1" applyBorder="1"/>
    <xf numFmtId="0" fontId="10" fillId="4" borderId="19" xfId="0" applyFont="1" applyFill="1" applyBorder="1" applyAlignment="1">
      <alignment horizontal="center"/>
    </xf>
    <xf numFmtId="0" fontId="10" fillId="0" borderId="19" xfId="0" applyFont="1" applyBorder="1"/>
    <xf numFmtId="0" fontId="14" fillId="6" borderId="9" xfId="0" applyFont="1" applyFill="1" applyBorder="1"/>
    <xf numFmtId="0" fontId="10" fillId="6" borderId="42" xfId="0" applyFont="1" applyFill="1" applyBorder="1" applyAlignment="1">
      <alignment horizontal="center"/>
    </xf>
    <xf numFmtId="0" fontId="10" fillId="6" borderId="42" xfId="0" applyFont="1" applyFill="1" applyBorder="1"/>
    <xf numFmtId="0" fontId="14" fillId="6" borderId="42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14" fillId="6" borderId="19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10" fillId="0" borderId="11" xfId="0" applyFont="1" applyBorder="1"/>
    <xf numFmtId="0" fontId="10" fillId="0" borderId="12" xfId="0" applyFont="1" applyBorder="1"/>
    <xf numFmtId="0" fontId="10" fillId="0" borderId="47" xfId="0" applyFont="1" applyBorder="1"/>
    <xf numFmtId="0" fontId="10" fillId="0" borderId="46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6" borderId="9" xfId="0" applyFont="1" applyFill="1" applyBorder="1" applyAlignment="1">
      <alignment horizontal="center"/>
    </xf>
    <xf numFmtId="0" fontId="10" fillId="11" borderId="13" xfId="0" applyFont="1" applyFill="1" applyBorder="1"/>
    <xf numFmtId="0" fontId="10" fillId="11" borderId="19" xfId="0" applyFont="1" applyFill="1" applyBorder="1"/>
    <xf numFmtId="0" fontId="10" fillId="11" borderId="26" xfId="0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13" borderId="40" xfId="0" applyFont="1" applyFill="1" applyBorder="1" applyAlignment="1">
      <alignment horizontal="center"/>
    </xf>
    <xf numFmtId="0" fontId="14" fillId="12" borderId="42" xfId="0" applyFont="1" applyFill="1" applyBorder="1" applyAlignment="1">
      <alignment horizontal="center"/>
    </xf>
    <xf numFmtId="0" fontId="14" fillId="12" borderId="19" xfId="0" applyFont="1" applyFill="1" applyBorder="1" applyAlignment="1">
      <alignment horizontal="center"/>
    </xf>
    <xf numFmtId="0" fontId="0" fillId="0" borderId="24" xfId="0" applyBorder="1"/>
    <xf numFmtId="0" fontId="0" fillId="0" borderId="19" xfId="0" applyBorder="1"/>
    <xf numFmtId="0" fontId="10" fillId="0" borderId="0" xfId="0" applyFont="1" applyBorder="1"/>
    <xf numFmtId="0" fontId="10" fillId="4" borderId="25" xfId="0" applyFont="1" applyFill="1" applyBorder="1"/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6" borderId="2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8" xfId="0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12" fillId="9" borderId="18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/>
    </xf>
    <xf numFmtId="0" fontId="12" fillId="9" borderId="43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3" fillId="9" borderId="47" xfId="0" applyFont="1" applyFill="1" applyBorder="1" applyAlignment="1">
      <alignment horizontal="center" vertical="center" wrapText="1"/>
    </xf>
    <xf numFmtId="0" fontId="13" fillId="9" borderId="4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left"/>
    </xf>
    <xf numFmtId="0" fontId="10" fillId="9" borderId="44" xfId="0" applyFont="1" applyFill="1" applyBorder="1" applyAlignment="1">
      <alignment horizontal="left"/>
    </xf>
    <xf numFmtId="0" fontId="10" fillId="9" borderId="12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0" fontId="14" fillId="10" borderId="11" xfId="0" applyFont="1" applyFill="1" applyBorder="1" applyAlignment="1">
      <alignment horizontal="center"/>
    </xf>
    <xf numFmtId="0" fontId="14" fillId="10" borderId="44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14" fillId="10" borderId="41" xfId="0" applyFont="1" applyFill="1" applyBorder="1" applyAlignment="1">
      <alignment horizontal="center"/>
    </xf>
    <xf numFmtId="0" fontId="14" fillId="10" borderId="14" xfId="0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/>
    </xf>
    <xf numFmtId="0" fontId="12" fillId="9" borderId="41" xfId="0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/>
    </xf>
    <xf numFmtId="0" fontId="13" fillId="9" borderId="18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58BBC-298C-489C-A026-F857D2EB8B80}">
  <sheetPr>
    <pageSetUpPr fitToPage="1"/>
  </sheetPr>
  <dimension ref="A1:BD16"/>
  <sheetViews>
    <sheetView showGridLines="0" tabSelected="1" zoomScaleNormal="100" workbookViewId="0">
      <pane ySplit="4" topLeftCell="A5" activePane="bottomLeft" state="frozen"/>
      <selection pane="bottomLeft" activeCell="I22" sqref="I22"/>
    </sheetView>
  </sheetViews>
  <sheetFormatPr baseColWidth="10" defaultRowHeight="15" x14ac:dyDescent="0.25"/>
  <cols>
    <col min="1" max="1" width="6.42578125" style="7" customWidth="1"/>
    <col min="2" max="2" width="19.28515625" customWidth="1"/>
    <col min="3" max="4" width="5.140625" customWidth="1"/>
    <col min="5" max="5" width="0.7109375" style="1" customWidth="1"/>
    <col min="6" max="6" width="3.5703125" style="49" customWidth="1"/>
    <col min="7" max="7" width="3" style="49" customWidth="1"/>
    <col min="8" max="8" width="2.7109375" style="49" bestFit="1" customWidth="1"/>
    <col min="9" max="9" width="3.42578125" style="49" customWidth="1"/>
    <col min="10" max="10" width="2.85546875" style="49" customWidth="1"/>
    <col min="11" max="11" width="2.7109375" style="49" bestFit="1" customWidth="1"/>
    <col min="12" max="12" width="3.7109375" style="49" customWidth="1"/>
    <col min="13" max="13" width="2.42578125" style="49" customWidth="1"/>
    <col min="14" max="14" width="2.7109375" style="49" bestFit="1" customWidth="1"/>
    <col min="15" max="15" width="2.42578125" style="49" customWidth="1"/>
    <col min="16" max="16" width="4.140625" style="49" customWidth="1"/>
    <col min="17" max="17" width="2.7109375" style="49" bestFit="1" customWidth="1"/>
    <col min="18" max="18" width="0.7109375" style="1" customWidth="1"/>
    <col min="19" max="19" width="6" style="49" bestFit="1" customWidth="1"/>
    <col min="20" max="20" width="6.140625" bestFit="1" customWidth="1"/>
    <col min="21" max="22" width="1.7109375" customWidth="1"/>
    <col min="23" max="23" width="6" bestFit="1" customWidth="1"/>
    <col min="24" max="24" width="18.5703125" customWidth="1"/>
    <col min="25" max="26" width="5.140625" customWidth="1"/>
    <col min="27" max="27" width="0.7109375" style="1" customWidth="1"/>
    <col min="28" max="28" width="3.5703125" style="49" customWidth="1"/>
    <col min="29" max="29" width="3" style="49" customWidth="1"/>
    <col min="30" max="30" width="2.7109375" style="49" bestFit="1" customWidth="1"/>
    <col min="31" max="31" width="3.42578125" style="49" customWidth="1"/>
    <col min="32" max="32" width="2.85546875" style="49" customWidth="1"/>
    <col min="33" max="33" width="2.7109375" style="49" bestFit="1" customWidth="1"/>
    <col min="34" max="34" width="3.7109375" style="49" customWidth="1"/>
    <col min="35" max="35" width="2.42578125" style="49" customWidth="1"/>
    <col min="36" max="36" width="2.7109375" style="49" bestFit="1" customWidth="1"/>
    <col min="37" max="37" width="2.42578125" style="49" customWidth="1"/>
    <col min="38" max="38" width="4.140625" style="49" customWidth="1"/>
    <col min="39" max="39" width="2.7109375" style="49" bestFit="1" customWidth="1"/>
    <col min="40" max="40" width="0.7109375" style="1" customWidth="1"/>
    <col min="41" max="41" width="6" style="49" bestFit="1" customWidth="1"/>
    <col min="42" max="42" width="6.140625" bestFit="1" customWidth="1"/>
    <col min="43" max="44" width="1.7109375" customWidth="1"/>
    <col min="45" max="45" width="6" customWidth="1"/>
    <col min="46" max="46" width="17.7109375" bestFit="1" customWidth="1"/>
    <col min="47" max="47" width="17.42578125" bestFit="1" customWidth="1"/>
    <col min="48" max="49" width="7" customWidth="1"/>
    <col min="50" max="50" width="6.140625" style="67" bestFit="1" customWidth="1"/>
    <col min="51" max="51" width="1.7109375" customWidth="1"/>
    <col min="52" max="52" width="6" customWidth="1"/>
    <col min="53" max="53" width="11.7109375" style="7" customWidth="1"/>
    <col min="54" max="54" width="17.42578125" style="7" bestFit="1" customWidth="1"/>
    <col min="55" max="56" width="7" customWidth="1"/>
  </cols>
  <sheetData>
    <row r="1" spans="1:56" x14ac:dyDescent="0.25">
      <c r="A1" s="141" t="s">
        <v>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3"/>
      <c r="U1" s="156" t="s">
        <v>58</v>
      </c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7"/>
      <c r="AQ1" s="158" t="s">
        <v>59</v>
      </c>
      <c r="AR1" s="159"/>
      <c r="AS1" s="159"/>
      <c r="AT1" s="159"/>
      <c r="AU1" s="159"/>
      <c r="AV1" s="159"/>
      <c r="AW1" s="159"/>
      <c r="AX1" s="160"/>
      <c r="AY1" s="151" t="s">
        <v>25</v>
      </c>
      <c r="AZ1" s="152"/>
      <c r="BA1" s="152"/>
      <c r="BB1" s="152"/>
      <c r="BC1" s="152"/>
      <c r="BD1" s="153"/>
    </row>
    <row r="2" spans="1:56" ht="9" customHeight="1" thickBot="1" x14ac:dyDescent="0.3"/>
    <row r="3" spans="1:56" ht="15" customHeight="1" thickBot="1" x14ac:dyDescent="0.3">
      <c r="A3" s="146" t="s">
        <v>18</v>
      </c>
      <c r="B3" s="146" t="s">
        <v>16</v>
      </c>
      <c r="C3" s="162" t="s">
        <v>54</v>
      </c>
      <c r="D3" s="137"/>
      <c r="E3" s="79"/>
      <c r="F3" s="138" t="s">
        <v>55</v>
      </c>
      <c r="G3" s="139"/>
      <c r="H3" s="140"/>
      <c r="I3" s="138" t="s">
        <v>56</v>
      </c>
      <c r="J3" s="139"/>
      <c r="K3" s="140"/>
      <c r="L3" s="138" t="s">
        <v>57</v>
      </c>
      <c r="M3" s="139"/>
      <c r="N3" s="140"/>
      <c r="O3" s="138" t="s">
        <v>21</v>
      </c>
      <c r="P3" s="139"/>
      <c r="Q3" s="140"/>
      <c r="R3" s="79"/>
      <c r="S3" s="56" t="s">
        <v>18</v>
      </c>
      <c r="W3" s="146" t="s">
        <v>18</v>
      </c>
      <c r="X3" s="146" t="s">
        <v>16</v>
      </c>
      <c r="Y3" s="136" t="s">
        <v>54</v>
      </c>
      <c r="Z3" s="137"/>
      <c r="AA3" s="79"/>
      <c r="AB3" s="138" t="s">
        <v>55</v>
      </c>
      <c r="AC3" s="139"/>
      <c r="AD3" s="140"/>
      <c r="AE3" s="138" t="s">
        <v>56</v>
      </c>
      <c r="AF3" s="139"/>
      <c r="AG3" s="140"/>
      <c r="AH3" s="138" t="s">
        <v>57</v>
      </c>
      <c r="AI3" s="139"/>
      <c r="AJ3" s="140"/>
      <c r="AK3" s="138" t="s">
        <v>21</v>
      </c>
      <c r="AL3" s="139"/>
      <c r="AM3" s="140"/>
      <c r="AN3" s="79"/>
      <c r="AO3" s="56" t="s">
        <v>18</v>
      </c>
      <c r="AS3" s="154" t="s">
        <v>18</v>
      </c>
      <c r="AT3" s="154" t="s">
        <v>16</v>
      </c>
      <c r="AU3" s="154" t="s">
        <v>43</v>
      </c>
      <c r="AV3" s="161" t="s">
        <v>22</v>
      </c>
      <c r="AW3" s="161"/>
      <c r="AZ3" s="154" t="s">
        <v>18</v>
      </c>
      <c r="BA3" s="154" t="s">
        <v>16</v>
      </c>
      <c r="BB3" s="154" t="s">
        <v>60</v>
      </c>
      <c r="BC3" s="161" t="s">
        <v>22</v>
      </c>
      <c r="BD3" s="161"/>
    </row>
    <row r="4" spans="1:56" ht="15.75" thickBot="1" x14ac:dyDescent="0.3">
      <c r="A4" s="147"/>
      <c r="B4" s="147"/>
      <c r="C4" s="84" t="s">
        <v>52</v>
      </c>
      <c r="D4" s="81" t="s">
        <v>53</v>
      </c>
      <c r="E4" s="80"/>
      <c r="F4" s="148" t="s">
        <v>49</v>
      </c>
      <c r="G4" s="150"/>
      <c r="H4" s="72" t="s">
        <v>51</v>
      </c>
      <c r="I4" s="148" t="s">
        <v>49</v>
      </c>
      <c r="J4" s="149"/>
      <c r="K4" s="73" t="s">
        <v>51</v>
      </c>
      <c r="L4" s="148" t="s">
        <v>49</v>
      </c>
      <c r="M4" s="149"/>
      <c r="N4" s="74" t="s">
        <v>51</v>
      </c>
      <c r="O4" s="148" t="s">
        <v>49</v>
      </c>
      <c r="P4" s="149"/>
      <c r="Q4" s="72" t="s">
        <v>51</v>
      </c>
      <c r="R4" s="80"/>
      <c r="S4" s="57" t="s">
        <v>50</v>
      </c>
      <c r="W4" s="147"/>
      <c r="X4" s="147"/>
      <c r="Y4" s="84" t="s">
        <v>52</v>
      </c>
      <c r="Z4" s="81" t="s">
        <v>53</v>
      </c>
      <c r="AA4" s="80"/>
      <c r="AB4" s="148" t="s">
        <v>49</v>
      </c>
      <c r="AC4" s="150"/>
      <c r="AD4" s="72" t="s">
        <v>51</v>
      </c>
      <c r="AE4" s="148" t="s">
        <v>49</v>
      </c>
      <c r="AF4" s="149"/>
      <c r="AG4" s="78" t="s">
        <v>51</v>
      </c>
      <c r="AH4" s="148" t="s">
        <v>49</v>
      </c>
      <c r="AI4" s="149"/>
      <c r="AJ4" s="74" t="s">
        <v>51</v>
      </c>
      <c r="AK4" s="148" t="s">
        <v>49</v>
      </c>
      <c r="AL4" s="149"/>
      <c r="AM4" s="72" t="s">
        <v>51</v>
      </c>
      <c r="AN4" s="80"/>
      <c r="AO4" s="57" t="s">
        <v>50</v>
      </c>
      <c r="AS4" s="155"/>
      <c r="AT4" s="155"/>
      <c r="AU4" s="155"/>
      <c r="AV4" s="51" t="s">
        <v>17</v>
      </c>
      <c r="AW4" s="51" t="s">
        <v>21</v>
      </c>
      <c r="AZ4" s="155"/>
      <c r="BA4" s="155"/>
      <c r="BB4" s="155"/>
      <c r="BC4" s="51" t="s">
        <v>17</v>
      </c>
      <c r="BD4" s="51" t="s">
        <v>21</v>
      </c>
    </row>
    <row r="5" spans="1:56" ht="8.25" customHeight="1" thickBot="1" x14ac:dyDescent="0.3">
      <c r="AJ5" s="49" t="s">
        <v>3</v>
      </c>
    </row>
    <row r="6" spans="1:56" x14ac:dyDescent="0.25">
      <c r="A6" s="144" t="s">
        <v>47</v>
      </c>
      <c r="B6" s="60" t="s">
        <v>5</v>
      </c>
      <c r="C6" s="70">
        <v>0</v>
      </c>
      <c r="D6" s="76">
        <v>0</v>
      </c>
      <c r="E6" s="75"/>
      <c r="F6" s="132">
        <v>443</v>
      </c>
      <c r="G6" s="133"/>
      <c r="H6" s="52">
        <v>1</v>
      </c>
      <c r="I6" s="132">
        <v>551</v>
      </c>
      <c r="J6" s="133"/>
      <c r="K6" s="52">
        <v>1</v>
      </c>
      <c r="L6" s="132">
        <v>418</v>
      </c>
      <c r="M6" s="133"/>
      <c r="N6" s="54">
        <v>0</v>
      </c>
      <c r="O6" s="132">
        <f t="shared" ref="O6:O15" si="0">F6+I6+L6</f>
        <v>1412</v>
      </c>
      <c r="P6" s="133"/>
      <c r="Q6" s="52">
        <v>1</v>
      </c>
      <c r="R6" s="75"/>
      <c r="S6" s="58">
        <f t="shared" ref="S6:S15" si="1">H6+K6+N6+Q6</f>
        <v>3</v>
      </c>
      <c r="T6" s="65" t="s">
        <v>23</v>
      </c>
      <c r="U6" s="50"/>
      <c r="V6" s="50"/>
      <c r="W6" s="144" t="s">
        <v>32</v>
      </c>
      <c r="X6" s="128" t="s">
        <v>5</v>
      </c>
      <c r="Y6" s="70">
        <v>0</v>
      </c>
      <c r="Z6" s="76">
        <v>0</v>
      </c>
      <c r="AA6" s="75"/>
      <c r="AB6" s="132">
        <v>529</v>
      </c>
      <c r="AC6" s="133"/>
      <c r="AD6" s="52">
        <v>1</v>
      </c>
      <c r="AE6" s="132">
        <v>618</v>
      </c>
      <c r="AF6" s="133"/>
      <c r="AG6" s="52">
        <v>1</v>
      </c>
      <c r="AH6" s="132">
        <v>514</v>
      </c>
      <c r="AI6" s="133"/>
      <c r="AJ6" s="54">
        <v>1</v>
      </c>
      <c r="AK6" s="132">
        <f t="shared" ref="AK6:AK13" si="2">AB6+AE6+AH6</f>
        <v>1661</v>
      </c>
      <c r="AL6" s="133"/>
      <c r="AM6" s="52">
        <v>1</v>
      </c>
      <c r="AN6" s="75"/>
      <c r="AO6" s="58">
        <f t="shared" ref="AO6:AO13" si="3">AD6+AG6+AJ6+AM6</f>
        <v>4</v>
      </c>
      <c r="AP6" s="82" t="s">
        <v>23</v>
      </c>
      <c r="AQ6" s="50"/>
      <c r="AR6" s="50"/>
      <c r="AS6" s="165" t="s">
        <v>36</v>
      </c>
      <c r="AT6" s="10" t="s">
        <v>5</v>
      </c>
      <c r="AU6" s="163" t="s">
        <v>44</v>
      </c>
      <c r="AV6" s="9" t="s">
        <v>3</v>
      </c>
      <c r="AW6" s="9" t="s">
        <v>3</v>
      </c>
      <c r="AX6" s="66" t="s">
        <v>23</v>
      </c>
      <c r="AY6" s="11"/>
      <c r="AZ6" s="165" t="s">
        <v>38</v>
      </c>
      <c r="BA6" s="30" t="s">
        <v>40</v>
      </c>
      <c r="BB6" s="163" t="s">
        <v>45</v>
      </c>
      <c r="BC6" s="9" t="s">
        <v>3</v>
      </c>
      <c r="BD6" s="9" t="s">
        <v>3</v>
      </c>
    </row>
    <row r="7" spans="1:56" ht="15.75" thickBot="1" x14ac:dyDescent="0.3">
      <c r="A7" s="145"/>
      <c r="B7" s="61" t="s">
        <v>13</v>
      </c>
      <c r="C7" s="71">
        <v>104</v>
      </c>
      <c r="D7" s="77">
        <v>312</v>
      </c>
      <c r="E7" s="75"/>
      <c r="F7" s="134">
        <v>427</v>
      </c>
      <c r="G7" s="135"/>
      <c r="H7" s="53">
        <v>0</v>
      </c>
      <c r="I7" s="134">
        <v>464</v>
      </c>
      <c r="J7" s="135"/>
      <c r="K7" s="53">
        <v>0</v>
      </c>
      <c r="L7" s="134">
        <v>451</v>
      </c>
      <c r="M7" s="135"/>
      <c r="N7" s="55">
        <v>1</v>
      </c>
      <c r="O7" s="134">
        <f t="shared" si="0"/>
        <v>1342</v>
      </c>
      <c r="P7" s="135"/>
      <c r="Q7" s="53">
        <v>0</v>
      </c>
      <c r="R7" s="75"/>
      <c r="S7" s="59">
        <f t="shared" si="1"/>
        <v>1</v>
      </c>
      <c r="T7" s="62" t="s">
        <v>3</v>
      </c>
      <c r="U7" s="1"/>
      <c r="V7" s="1"/>
      <c r="W7" s="145"/>
      <c r="X7" s="129" t="s">
        <v>6</v>
      </c>
      <c r="Y7" s="71">
        <v>16</v>
      </c>
      <c r="Z7" s="77">
        <v>48</v>
      </c>
      <c r="AA7" s="75"/>
      <c r="AB7" s="134">
        <v>483</v>
      </c>
      <c r="AC7" s="135"/>
      <c r="AD7" s="53">
        <v>0</v>
      </c>
      <c r="AE7" s="134">
        <v>518</v>
      </c>
      <c r="AF7" s="135"/>
      <c r="AG7" s="53">
        <v>0</v>
      </c>
      <c r="AH7" s="134">
        <v>444</v>
      </c>
      <c r="AI7" s="135"/>
      <c r="AJ7" s="55">
        <v>0</v>
      </c>
      <c r="AK7" s="134">
        <f t="shared" si="2"/>
        <v>1445</v>
      </c>
      <c r="AL7" s="135"/>
      <c r="AM7" s="53">
        <v>0</v>
      </c>
      <c r="AN7" s="75"/>
      <c r="AO7" s="59">
        <f t="shared" si="3"/>
        <v>0</v>
      </c>
      <c r="AP7" s="64"/>
      <c r="AQ7" s="63"/>
      <c r="AR7" s="1"/>
      <c r="AS7" s="166"/>
      <c r="AT7" s="10" t="s">
        <v>46</v>
      </c>
      <c r="AU7" s="164"/>
      <c r="AV7" s="9" t="s">
        <v>3</v>
      </c>
      <c r="AW7" s="9" t="s">
        <v>3</v>
      </c>
      <c r="AX7" s="68"/>
      <c r="AY7" s="63"/>
      <c r="AZ7" s="166"/>
      <c r="BA7" s="30" t="s">
        <v>41</v>
      </c>
      <c r="BB7" s="164"/>
      <c r="BC7" s="9" t="s">
        <v>3</v>
      </c>
      <c r="BD7" s="9" t="s">
        <v>3</v>
      </c>
    </row>
    <row r="8" spans="1:56" x14ac:dyDescent="0.25">
      <c r="A8" s="144" t="s">
        <v>48</v>
      </c>
      <c r="B8" s="60" t="s">
        <v>46</v>
      </c>
      <c r="C8" s="70">
        <v>54</v>
      </c>
      <c r="D8" s="76">
        <v>162</v>
      </c>
      <c r="E8" s="75"/>
      <c r="F8" s="132">
        <v>556</v>
      </c>
      <c r="G8" s="133"/>
      <c r="H8" s="52">
        <v>1</v>
      </c>
      <c r="I8" s="132">
        <v>556</v>
      </c>
      <c r="J8" s="133"/>
      <c r="K8" s="52">
        <v>1</v>
      </c>
      <c r="L8" s="132">
        <v>463</v>
      </c>
      <c r="M8" s="133"/>
      <c r="N8" s="52">
        <v>0</v>
      </c>
      <c r="O8" s="132">
        <f t="shared" si="0"/>
        <v>1575</v>
      </c>
      <c r="P8" s="133"/>
      <c r="Q8" s="52">
        <v>1</v>
      </c>
      <c r="R8" s="75"/>
      <c r="S8" s="58">
        <f t="shared" si="1"/>
        <v>3</v>
      </c>
      <c r="T8" s="65" t="s">
        <v>23</v>
      </c>
      <c r="U8" s="50"/>
      <c r="V8" s="50"/>
      <c r="W8" s="144" t="s">
        <v>33</v>
      </c>
      <c r="X8" s="128" t="s">
        <v>46</v>
      </c>
      <c r="Y8" s="70">
        <v>54</v>
      </c>
      <c r="Z8" s="76">
        <v>162</v>
      </c>
      <c r="AA8" s="75"/>
      <c r="AB8" s="132">
        <v>488</v>
      </c>
      <c r="AC8" s="133"/>
      <c r="AD8" s="52">
        <v>0</v>
      </c>
      <c r="AE8" s="132">
        <v>530</v>
      </c>
      <c r="AF8" s="133"/>
      <c r="AG8" s="52">
        <v>1</v>
      </c>
      <c r="AH8" s="132">
        <v>575</v>
      </c>
      <c r="AI8" s="133"/>
      <c r="AJ8" s="52">
        <v>1</v>
      </c>
      <c r="AK8" s="132">
        <f t="shared" si="2"/>
        <v>1593</v>
      </c>
      <c r="AL8" s="133"/>
      <c r="AM8" s="52">
        <v>1</v>
      </c>
      <c r="AN8" s="75"/>
      <c r="AO8" s="58">
        <f t="shared" si="3"/>
        <v>3</v>
      </c>
      <c r="AP8" s="82" t="s">
        <v>23</v>
      </c>
      <c r="AQ8" s="8"/>
      <c r="AR8" s="50"/>
      <c r="AS8" s="165" t="s">
        <v>37</v>
      </c>
      <c r="AT8" s="10" t="s">
        <v>11</v>
      </c>
      <c r="AU8" s="163" t="s">
        <v>44</v>
      </c>
      <c r="AV8" s="9" t="s">
        <v>3</v>
      </c>
      <c r="AW8" s="9" t="s">
        <v>3</v>
      </c>
      <c r="AX8" s="66" t="s">
        <v>23</v>
      </c>
      <c r="AY8" s="8"/>
    </row>
    <row r="9" spans="1:56" ht="15.75" thickBot="1" x14ac:dyDescent="0.3">
      <c r="A9" s="145"/>
      <c r="B9" s="61" t="s">
        <v>10</v>
      </c>
      <c r="C9" s="71">
        <v>70</v>
      </c>
      <c r="D9" s="77">
        <v>210</v>
      </c>
      <c r="E9" s="75"/>
      <c r="F9" s="134">
        <v>528</v>
      </c>
      <c r="G9" s="135"/>
      <c r="H9" s="53">
        <v>0</v>
      </c>
      <c r="I9" s="134">
        <v>493</v>
      </c>
      <c r="J9" s="135"/>
      <c r="K9" s="53">
        <v>0</v>
      </c>
      <c r="L9" s="134">
        <v>496</v>
      </c>
      <c r="M9" s="135"/>
      <c r="N9" s="53">
        <v>1</v>
      </c>
      <c r="O9" s="134">
        <f t="shared" si="0"/>
        <v>1517</v>
      </c>
      <c r="P9" s="135"/>
      <c r="Q9" s="53">
        <v>0</v>
      </c>
      <c r="R9" s="75"/>
      <c r="S9" s="59">
        <f t="shared" si="1"/>
        <v>1</v>
      </c>
      <c r="T9" s="85"/>
      <c r="U9" s="1"/>
      <c r="V9" s="1"/>
      <c r="W9" s="145"/>
      <c r="X9" s="129" t="s">
        <v>9</v>
      </c>
      <c r="Y9" s="71">
        <v>22</v>
      </c>
      <c r="Z9" s="77">
        <v>66</v>
      </c>
      <c r="AA9" s="75"/>
      <c r="AB9" s="134">
        <v>520</v>
      </c>
      <c r="AC9" s="135"/>
      <c r="AD9" s="53">
        <v>1</v>
      </c>
      <c r="AE9" s="134">
        <v>491</v>
      </c>
      <c r="AF9" s="135"/>
      <c r="AG9" s="53">
        <v>0</v>
      </c>
      <c r="AH9" s="134">
        <v>563</v>
      </c>
      <c r="AI9" s="135"/>
      <c r="AJ9" s="53">
        <v>0</v>
      </c>
      <c r="AK9" s="134">
        <f t="shared" si="2"/>
        <v>1574</v>
      </c>
      <c r="AL9" s="135"/>
      <c r="AM9" s="53">
        <v>0</v>
      </c>
      <c r="AN9" s="75"/>
      <c r="AO9" s="59">
        <f t="shared" si="3"/>
        <v>1</v>
      </c>
      <c r="AP9" s="64"/>
      <c r="AQ9" s="1"/>
      <c r="AR9" s="63"/>
      <c r="AS9" s="166"/>
      <c r="AT9" s="10" t="s">
        <v>4</v>
      </c>
      <c r="AU9" s="164"/>
      <c r="AV9" s="9" t="s">
        <v>3</v>
      </c>
      <c r="AW9" s="9" t="s">
        <v>3</v>
      </c>
      <c r="AY9" s="1"/>
    </row>
    <row r="10" spans="1:56" x14ac:dyDescent="0.25">
      <c r="A10" s="144" t="s">
        <v>29</v>
      </c>
      <c r="B10" s="60" t="s">
        <v>9</v>
      </c>
      <c r="C10" s="70">
        <v>22</v>
      </c>
      <c r="D10" s="76">
        <v>66</v>
      </c>
      <c r="E10" s="75"/>
      <c r="F10" s="132">
        <v>503</v>
      </c>
      <c r="G10" s="133"/>
      <c r="H10" s="52">
        <v>1</v>
      </c>
      <c r="I10" s="132">
        <v>431</v>
      </c>
      <c r="J10" s="133"/>
      <c r="K10" s="52">
        <v>0</v>
      </c>
      <c r="L10" s="132">
        <v>509</v>
      </c>
      <c r="M10" s="133"/>
      <c r="N10" s="52">
        <v>1</v>
      </c>
      <c r="O10" s="132">
        <f t="shared" si="0"/>
        <v>1443</v>
      </c>
      <c r="P10" s="133"/>
      <c r="Q10" s="52">
        <v>0</v>
      </c>
      <c r="R10" s="75"/>
      <c r="S10" s="58">
        <f t="shared" si="1"/>
        <v>2</v>
      </c>
      <c r="T10" s="65" t="s">
        <v>23</v>
      </c>
      <c r="U10" s="50"/>
      <c r="V10" s="50"/>
      <c r="W10" s="144" t="s">
        <v>34</v>
      </c>
      <c r="X10" s="128" t="s">
        <v>8</v>
      </c>
      <c r="Y10" s="70">
        <v>45</v>
      </c>
      <c r="Z10" s="76">
        <v>135</v>
      </c>
      <c r="AA10" s="75"/>
      <c r="AB10" s="132">
        <v>479</v>
      </c>
      <c r="AC10" s="133"/>
      <c r="AD10" s="52">
        <v>0</v>
      </c>
      <c r="AE10" s="132">
        <v>473</v>
      </c>
      <c r="AF10" s="133"/>
      <c r="AG10" s="52">
        <v>0</v>
      </c>
      <c r="AH10" s="132">
        <v>471</v>
      </c>
      <c r="AI10" s="133"/>
      <c r="AJ10" s="52">
        <v>0</v>
      </c>
      <c r="AK10" s="132">
        <f t="shared" si="2"/>
        <v>1423</v>
      </c>
      <c r="AL10" s="133"/>
      <c r="AM10" s="52">
        <v>0</v>
      </c>
      <c r="AN10" s="75"/>
      <c r="AO10" s="58">
        <f t="shared" si="3"/>
        <v>0</v>
      </c>
      <c r="AP10" s="83" t="s">
        <v>23</v>
      </c>
      <c r="AQ10" s="11"/>
      <c r="AR10" s="8"/>
      <c r="AS10" s="1"/>
      <c r="AY10" s="1"/>
    </row>
    <row r="11" spans="1:56" ht="15.75" thickBot="1" x14ac:dyDescent="0.3">
      <c r="A11" s="145"/>
      <c r="B11" s="61" t="s">
        <v>8</v>
      </c>
      <c r="C11" s="71">
        <v>45</v>
      </c>
      <c r="D11" s="77">
        <v>135</v>
      </c>
      <c r="E11" s="75"/>
      <c r="F11" s="134">
        <v>470</v>
      </c>
      <c r="G11" s="135"/>
      <c r="H11" s="53">
        <v>0</v>
      </c>
      <c r="I11" s="134">
        <v>502</v>
      </c>
      <c r="J11" s="135"/>
      <c r="K11" s="53">
        <v>1</v>
      </c>
      <c r="L11" s="134">
        <v>507</v>
      </c>
      <c r="M11" s="135"/>
      <c r="N11" s="53">
        <v>0</v>
      </c>
      <c r="O11" s="134">
        <f t="shared" si="0"/>
        <v>1479</v>
      </c>
      <c r="P11" s="135"/>
      <c r="Q11" s="53">
        <v>1</v>
      </c>
      <c r="R11" s="75"/>
      <c r="S11" s="59">
        <f t="shared" si="1"/>
        <v>2</v>
      </c>
      <c r="T11" s="64"/>
      <c r="U11" s="63"/>
      <c r="V11" s="1"/>
      <c r="W11" s="145"/>
      <c r="X11" s="129" t="s">
        <v>11</v>
      </c>
      <c r="Y11" s="71">
        <v>61</v>
      </c>
      <c r="Z11" s="77">
        <v>183</v>
      </c>
      <c r="AA11" s="75"/>
      <c r="AB11" s="134">
        <v>564</v>
      </c>
      <c r="AC11" s="135"/>
      <c r="AD11" s="53">
        <v>1</v>
      </c>
      <c r="AE11" s="134">
        <v>618</v>
      </c>
      <c r="AF11" s="135"/>
      <c r="AG11" s="53">
        <v>1</v>
      </c>
      <c r="AH11" s="134">
        <v>626</v>
      </c>
      <c r="AI11" s="135"/>
      <c r="AJ11" s="53">
        <v>1</v>
      </c>
      <c r="AK11" s="134">
        <f t="shared" si="2"/>
        <v>1808</v>
      </c>
      <c r="AL11" s="135"/>
      <c r="AM11" s="53">
        <v>1</v>
      </c>
      <c r="AN11" s="75"/>
      <c r="AO11" s="59">
        <f t="shared" si="3"/>
        <v>4</v>
      </c>
      <c r="AP11" s="64"/>
      <c r="AQ11" s="1"/>
      <c r="AR11" s="8"/>
      <c r="AS11" s="1"/>
      <c r="AY11" s="1"/>
    </row>
    <row r="12" spans="1:56" x14ac:dyDescent="0.25">
      <c r="A12" s="144" t="s">
        <v>30</v>
      </c>
      <c r="B12" s="60" t="s">
        <v>6</v>
      </c>
      <c r="C12" s="70">
        <v>16</v>
      </c>
      <c r="D12" s="76">
        <v>48</v>
      </c>
      <c r="E12" s="75"/>
      <c r="F12" s="132">
        <v>441</v>
      </c>
      <c r="G12" s="133"/>
      <c r="H12" s="52">
        <v>0</v>
      </c>
      <c r="I12" s="132">
        <v>484</v>
      </c>
      <c r="J12" s="133"/>
      <c r="K12" s="52">
        <v>0</v>
      </c>
      <c r="L12" s="132">
        <v>474</v>
      </c>
      <c r="M12" s="133"/>
      <c r="N12" s="52">
        <v>0</v>
      </c>
      <c r="O12" s="132">
        <f t="shared" si="0"/>
        <v>1399</v>
      </c>
      <c r="P12" s="133"/>
      <c r="Q12" s="52">
        <v>0</v>
      </c>
      <c r="R12" s="75"/>
      <c r="S12" s="58">
        <f t="shared" si="1"/>
        <v>0</v>
      </c>
      <c r="T12" s="65" t="s">
        <v>23</v>
      </c>
      <c r="U12" s="8"/>
      <c r="V12" s="50"/>
      <c r="W12" s="144" t="s">
        <v>35</v>
      </c>
      <c r="X12" s="128" t="s">
        <v>4</v>
      </c>
      <c r="Y12" s="70">
        <v>1</v>
      </c>
      <c r="Z12" s="76">
        <v>3</v>
      </c>
      <c r="AA12" s="75"/>
      <c r="AB12" s="132">
        <v>521</v>
      </c>
      <c r="AC12" s="133"/>
      <c r="AD12" s="52">
        <v>0</v>
      </c>
      <c r="AE12" s="132">
        <v>544</v>
      </c>
      <c r="AF12" s="133"/>
      <c r="AG12" s="52">
        <v>1</v>
      </c>
      <c r="AH12" s="132">
        <v>540</v>
      </c>
      <c r="AI12" s="133"/>
      <c r="AJ12" s="52">
        <v>1</v>
      </c>
      <c r="AK12" s="132">
        <f t="shared" si="2"/>
        <v>1605</v>
      </c>
      <c r="AL12" s="133"/>
      <c r="AM12" s="52">
        <v>1</v>
      </c>
      <c r="AN12" s="75"/>
      <c r="AO12" s="58">
        <f t="shared" si="3"/>
        <v>3</v>
      </c>
      <c r="AP12" s="82" t="s">
        <v>23</v>
      </c>
      <c r="AQ12" s="11"/>
      <c r="AR12" s="8"/>
      <c r="AY12" s="1"/>
      <c r="AZ12" s="1"/>
    </row>
    <row r="13" spans="1:56" ht="15.75" thickBot="1" x14ac:dyDescent="0.3">
      <c r="A13" s="145"/>
      <c r="B13" s="61" t="s">
        <v>11</v>
      </c>
      <c r="C13" s="71">
        <v>61</v>
      </c>
      <c r="D13" s="77">
        <v>183</v>
      </c>
      <c r="E13" s="75"/>
      <c r="F13" s="134">
        <v>601</v>
      </c>
      <c r="G13" s="135"/>
      <c r="H13" s="53">
        <v>1</v>
      </c>
      <c r="I13" s="134">
        <v>556</v>
      </c>
      <c r="J13" s="135"/>
      <c r="K13" s="53">
        <v>1</v>
      </c>
      <c r="L13" s="134">
        <v>549</v>
      </c>
      <c r="M13" s="135"/>
      <c r="N13" s="53">
        <v>1</v>
      </c>
      <c r="O13" s="134">
        <f t="shared" si="0"/>
        <v>1706</v>
      </c>
      <c r="P13" s="135"/>
      <c r="Q13" s="53">
        <v>1</v>
      </c>
      <c r="R13" s="75"/>
      <c r="S13" s="59">
        <f t="shared" si="1"/>
        <v>4</v>
      </c>
      <c r="T13" s="64"/>
      <c r="U13" s="1"/>
      <c r="V13" s="63"/>
      <c r="W13" s="145"/>
      <c r="X13" s="129" t="s">
        <v>10</v>
      </c>
      <c r="Y13" s="71">
        <v>70</v>
      </c>
      <c r="Z13" s="77">
        <v>210</v>
      </c>
      <c r="AA13" s="75"/>
      <c r="AB13" s="134">
        <v>528</v>
      </c>
      <c r="AC13" s="135"/>
      <c r="AD13" s="53">
        <v>1</v>
      </c>
      <c r="AE13" s="134">
        <v>473</v>
      </c>
      <c r="AF13" s="135"/>
      <c r="AG13" s="53">
        <v>0</v>
      </c>
      <c r="AH13" s="134">
        <v>416</v>
      </c>
      <c r="AI13" s="135"/>
      <c r="AJ13" s="53">
        <v>0</v>
      </c>
      <c r="AK13" s="134">
        <f t="shared" si="2"/>
        <v>1417</v>
      </c>
      <c r="AL13" s="135"/>
      <c r="AM13" s="53">
        <v>0</v>
      </c>
      <c r="AN13" s="75"/>
      <c r="AO13" s="59">
        <f t="shared" si="3"/>
        <v>1</v>
      </c>
      <c r="AQ13" s="1"/>
      <c r="AR13" s="1"/>
      <c r="AS13" s="48" t="s">
        <v>3</v>
      </c>
      <c r="AT13" s="1" t="s">
        <v>3</v>
      </c>
      <c r="AU13" s="1"/>
      <c r="AV13" s="62" t="s">
        <v>3</v>
      </c>
      <c r="AW13" s="62" t="s">
        <v>3</v>
      </c>
      <c r="AX13" s="69" t="s">
        <v>3</v>
      </c>
      <c r="AY13" s="1"/>
      <c r="AZ13" s="1"/>
    </row>
    <row r="14" spans="1:56" ht="15" customHeight="1" x14ac:dyDescent="0.25">
      <c r="A14" s="144" t="s">
        <v>31</v>
      </c>
      <c r="B14" s="60" t="s">
        <v>4</v>
      </c>
      <c r="C14" s="70">
        <v>1</v>
      </c>
      <c r="D14" s="76">
        <v>3</v>
      </c>
      <c r="E14" s="75"/>
      <c r="F14" s="132">
        <v>466</v>
      </c>
      <c r="G14" s="133"/>
      <c r="H14" s="52">
        <v>1</v>
      </c>
      <c r="I14" s="132">
        <v>446</v>
      </c>
      <c r="J14" s="133"/>
      <c r="K14" s="52">
        <v>0</v>
      </c>
      <c r="L14" s="132">
        <v>578</v>
      </c>
      <c r="M14" s="133"/>
      <c r="N14" s="52">
        <v>1</v>
      </c>
      <c r="O14" s="132">
        <f t="shared" si="0"/>
        <v>1490</v>
      </c>
      <c r="P14" s="133"/>
      <c r="Q14" s="52">
        <v>1</v>
      </c>
      <c r="R14" s="75"/>
      <c r="S14" s="58">
        <f t="shared" si="1"/>
        <v>3</v>
      </c>
      <c r="T14" s="65" t="s">
        <v>23</v>
      </c>
      <c r="U14" s="50"/>
      <c r="V14" s="8"/>
      <c r="AA14" s="75"/>
      <c r="AQ14" s="1"/>
      <c r="AR14" s="1"/>
      <c r="AY14" s="1"/>
      <c r="AZ14" s="1"/>
    </row>
    <row r="15" spans="1:56" ht="15.75" thickBot="1" x14ac:dyDescent="0.3">
      <c r="A15" s="145"/>
      <c r="B15" s="61" t="s">
        <v>12</v>
      </c>
      <c r="C15" s="71">
        <v>85</v>
      </c>
      <c r="D15" s="77">
        <v>255</v>
      </c>
      <c r="E15" s="75"/>
      <c r="F15" s="134">
        <v>432</v>
      </c>
      <c r="G15" s="135"/>
      <c r="H15" s="53">
        <v>0</v>
      </c>
      <c r="I15" s="134">
        <v>478</v>
      </c>
      <c r="J15" s="135"/>
      <c r="K15" s="53">
        <v>1</v>
      </c>
      <c r="L15" s="134">
        <v>414</v>
      </c>
      <c r="M15" s="135"/>
      <c r="N15" s="53">
        <v>0</v>
      </c>
      <c r="O15" s="134">
        <f t="shared" si="0"/>
        <v>1324</v>
      </c>
      <c r="P15" s="135"/>
      <c r="Q15" s="53">
        <v>0</v>
      </c>
      <c r="R15" s="75"/>
      <c r="S15" s="59">
        <f t="shared" si="1"/>
        <v>1</v>
      </c>
      <c r="U15" s="1"/>
      <c r="V15" s="1"/>
      <c r="AA15" s="75"/>
      <c r="AY15" s="1"/>
      <c r="AZ15" s="1"/>
    </row>
    <row r="16" spans="1:56" x14ac:dyDescent="0.25">
      <c r="U16" s="1"/>
      <c r="V16" s="1"/>
      <c r="Y16" t="s">
        <v>3</v>
      </c>
      <c r="AY16" s="1"/>
      <c r="AZ16" s="1"/>
    </row>
  </sheetData>
  <mergeCells count="121">
    <mergeCell ref="AU8:AU9"/>
    <mergeCell ref="AU6:AU7"/>
    <mergeCell ref="BB6:BB7"/>
    <mergeCell ref="AZ6:AZ7"/>
    <mergeCell ref="AS6:AS7"/>
    <mergeCell ref="AS8:AS9"/>
    <mergeCell ref="AB4:AC4"/>
    <mergeCell ref="AE4:AF4"/>
    <mergeCell ref="AH4:AI4"/>
    <mergeCell ref="AK4:AL4"/>
    <mergeCell ref="AB6:AC6"/>
    <mergeCell ref="AE6:AF6"/>
    <mergeCell ref="AH6:AI6"/>
    <mergeCell ref="AY1:BD1"/>
    <mergeCell ref="A3:A4"/>
    <mergeCell ref="B3:B4"/>
    <mergeCell ref="W3:W4"/>
    <mergeCell ref="AS3:AS4"/>
    <mergeCell ref="AT3:AT4"/>
    <mergeCell ref="U1:AP1"/>
    <mergeCell ref="AQ1:AX1"/>
    <mergeCell ref="AV3:AW3"/>
    <mergeCell ref="AZ3:AZ4"/>
    <mergeCell ref="BA3:BA4"/>
    <mergeCell ref="BC3:BD3"/>
    <mergeCell ref="C3:D3"/>
    <mergeCell ref="AU3:AU4"/>
    <mergeCell ref="BB3:BB4"/>
    <mergeCell ref="A14:A15"/>
    <mergeCell ref="W12:W13"/>
    <mergeCell ref="F14:G14"/>
    <mergeCell ref="F15:G15"/>
    <mergeCell ref="I14:J14"/>
    <mergeCell ref="I15:J15"/>
    <mergeCell ref="L15:M15"/>
    <mergeCell ref="L14:M14"/>
    <mergeCell ref="O13:P13"/>
    <mergeCell ref="O14:P14"/>
    <mergeCell ref="O15:P15"/>
    <mergeCell ref="I12:J12"/>
    <mergeCell ref="I13:J13"/>
    <mergeCell ref="L13:M13"/>
    <mergeCell ref="L12:M12"/>
    <mergeCell ref="A12:A13"/>
    <mergeCell ref="F13:G13"/>
    <mergeCell ref="F9:G9"/>
    <mergeCell ref="I6:J6"/>
    <mergeCell ref="I7:J7"/>
    <mergeCell ref="I8:J8"/>
    <mergeCell ref="I9:J9"/>
    <mergeCell ref="F6:G6"/>
    <mergeCell ref="F7:G7"/>
    <mergeCell ref="F8:G8"/>
    <mergeCell ref="F10:G10"/>
    <mergeCell ref="F11:G11"/>
    <mergeCell ref="I10:J10"/>
    <mergeCell ref="I11:J11"/>
    <mergeCell ref="O11:P11"/>
    <mergeCell ref="L6:M6"/>
    <mergeCell ref="A10:A11"/>
    <mergeCell ref="A8:A9"/>
    <mergeCell ref="A6:A7"/>
    <mergeCell ref="O7:P7"/>
    <mergeCell ref="F12:G12"/>
    <mergeCell ref="O12:P12"/>
    <mergeCell ref="L10:M10"/>
    <mergeCell ref="L9:M9"/>
    <mergeCell ref="L8:M8"/>
    <mergeCell ref="L7:M7"/>
    <mergeCell ref="L11:M11"/>
    <mergeCell ref="O6:P6"/>
    <mergeCell ref="Y3:Z3"/>
    <mergeCell ref="AB3:AD3"/>
    <mergeCell ref="AE3:AG3"/>
    <mergeCell ref="AH3:AJ3"/>
    <mergeCell ref="AK3:AM3"/>
    <mergeCell ref="A1:T1"/>
    <mergeCell ref="O8:P8"/>
    <mergeCell ref="O9:P9"/>
    <mergeCell ref="O10:P10"/>
    <mergeCell ref="W8:W9"/>
    <mergeCell ref="W10:W11"/>
    <mergeCell ref="W6:W7"/>
    <mergeCell ref="F3:H3"/>
    <mergeCell ref="X3:X4"/>
    <mergeCell ref="I3:K3"/>
    <mergeCell ref="L3:N3"/>
    <mergeCell ref="O3:Q3"/>
    <mergeCell ref="I4:J4"/>
    <mergeCell ref="L4:M4"/>
    <mergeCell ref="O4:P4"/>
    <mergeCell ref="F4:G4"/>
    <mergeCell ref="AB8:AC8"/>
    <mergeCell ref="AE8:AF8"/>
    <mergeCell ref="AH8:AI8"/>
    <mergeCell ref="AK8:AL8"/>
    <mergeCell ref="AB9:AC9"/>
    <mergeCell ref="AE9:AF9"/>
    <mergeCell ref="AH9:AI9"/>
    <mergeCell ref="AK9:AL9"/>
    <mergeCell ref="AK6:AL6"/>
    <mergeCell ref="AB7:AC7"/>
    <mergeCell ref="AE7:AF7"/>
    <mergeCell ref="AH7:AI7"/>
    <mergeCell ref="AK7:AL7"/>
    <mergeCell ref="AB12:AC12"/>
    <mergeCell ref="AE12:AF12"/>
    <mergeCell ref="AH12:AI12"/>
    <mergeCell ref="AK12:AL12"/>
    <mergeCell ref="AB13:AC13"/>
    <mergeCell ref="AE13:AF13"/>
    <mergeCell ref="AH13:AI13"/>
    <mergeCell ref="AK13:AL13"/>
    <mergeCell ref="AB10:AC10"/>
    <mergeCell ref="AE10:AF10"/>
    <mergeCell ref="AH10:AI10"/>
    <mergeCell ref="AK10:AL10"/>
    <mergeCell ref="AB11:AC11"/>
    <mergeCell ref="AE11:AF11"/>
    <mergeCell ref="AH11:AI11"/>
    <mergeCell ref="AK11:AL11"/>
  </mergeCells>
  <pageMargins left="0.7" right="0.7" top="0.75" bottom="0.75" header="0.3" footer="0.3"/>
  <pageSetup paperSize="9" scale="58" orientation="landscape" r:id="rId1"/>
  <ignoredErrors>
    <ignoredError sqref="K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98FFF-C645-4B36-BBC2-701BBAC7D6DD}">
  <dimension ref="A1:Y99"/>
  <sheetViews>
    <sheetView showGridLines="0" workbookViewId="0">
      <pane ySplit="10" topLeftCell="A35" activePane="bottomLeft" state="frozen"/>
      <selection pane="bottomLeft" activeCell="R89" sqref="R89"/>
    </sheetView>
  </sheetViews>
  <sheetFormatPr baseColWidth="10" defaultRowHeight="16.5" x14ac:dyDescent="0.25"/>
  <cols>
    <col min="1" max="1" width="8.140625" style="86" customWidth="1"/>
    <col min="2" max="2" width="23.42578125" style="86" bestFit="1" customWidth="1"/>
    <col min="3" max="4" width="7" style="86" customWidth="1"/>
    <col min="5" max="5" width="29.28515625" style="86" customWidth="1"/>
    <col min="6" max="6" width="7.140625" style="124" customWidth="1"/>
    <col min="7" max="7" width="6" style="124" customWidth="1"/>
    <col min="8" max="8" width="6.5703125" style="124" customWidth="1"/>
    <col min="9" max="9" width="7.28515625" style="124" customWidth="1"/>
    <col min="10" max="10" width="0.7109375" style="86" customWidth="1"/>
    <col min="11" max="11" width="6.42578125" style="124" customWidth="1"/>
    <col min="12" max="12" width="6" style="124" customWidth="1"/>
    <col min="13" max="13" width="6.5703125" style="124" customWidth="1"/>
    <col min="14" max="14" width="7.28515625" style="124" customWidth="1"/>
    <col min="15" max="15" width="0.7109375" style="86" customWidth="1"/>
    <col min="16" max="16" width="6.42578125" style="124" customWidth="1"/>
    <col min="17" max="17" width="6" style="124" customWidth="1"/>
    <col min="18" max="18" width="6.5703125" style="124" customWidth="1"/>
    <col min="19" max="19" width="7.28515625" style="124" customWidth="1"/>
    <col min="20" max="20" width="0.7109375" style="86" customWidth="1"/>
    <col min="21" max="21" width="10.28515625" style="86" customWidth="1"/>
    <col min="22" max="22" width="6.5703125" style="86" customWidth="1"/>
    <col min="23" max="23" width="6.42578125" style="86" bestFit="1" customWidth="1"/>
    <col min="24" max="24" width="7.28515625" style="124" customWidth="1"/>
    <col min="25" max="25" width="10.85546875" style="86" customWidth="1"/>
    <col min="26" max="256" width="11.42578125" style="86"/>
    <col min="257" max="257" width="11.7109375" style="86" customWidth="1"/>
    <col min="258" max="258" width="0.85546875" style="86" customWidth="1"/>
    <col min="259" max="259" width="9.140625" style="86" bestFit="1" customWidth="1"/>
    <col min="260" max="261" width="6" style="86" customWidth="1"/>
    <col min="262" max="262" width="5.85546875" style="86" customWidth="1"/>
    <col min="263" max="263" width="9.140625" style="86" bestFit="1" customWidth="1"/>
    <col min="264" max="266" width="6" style="86" customWidth="1"/>
    <col min="267" max="267" width="6.140625" style="86" customWidth="1"/>
    <col min="268" max="268" width="9.140625" style="86" bestFit="1" customWidth="1"/>
    <col min="269" max="271" width="6" style="86" customWidth="1"/>
    <col min="272" max="272" width="6.140625" style="86" customWidth="1"/>
    <col min="273" max="273" width="0.7109375" style="86" customWidth="1"/>
    <col min="274" max="274" width="7.7109375" style="86" bestFit="1" customWidth="1"/>
    <col min="275" max="512" width="11.42578125" style="86"/>
    <col min="513" max="513" width="11.7109375" style="86" customWidth="1"/>
    <col min="514" max="514" width="0.85546875" style="86" customWidth="1"/>
    <col min="515" max="515" width="9.140625" style="86" bestFit="1" customWidth="1"/>
    <col min="516" max="517" width="6" style="86" customWidth="1"/>
    <col min="518" max="518" width="5.85546875" style="86" customWidth="1"/>
    <col min="519" max="519" width="9.140625" style="86" bestFit="1" customWidth="1"/>
    <col min="520" max="522" width="6" style="86" customWidth="1"/>
    <col min="523" max="523" width="6.140625" style="86" customWidth="1"/>
    <col min="524" max="524" width="9.140625" style="86" bestFit="1" customWidth="1"/>
    <col min="525" max="527" width="6" style="86" customWidth="1"/>
    <col min="528" max="528" width="6.140625" style="86" customWidth="1"/>
    <col min="529" max="529" width="0.7109375" style="86" customWidth="1"/>
    <col min="530" max="530" width="7.7109375" style="86" bestFit="1" customWidth="1"/>
    <col min="531" max="768" width="11.42578125" style="86"/>
    <col min="769" max="769" width="11.7109375" style="86" customWidth="1"/>
    <col min="770" max="770" width="0.85546875" style="86" customWidth="1"/>
    <col min="771" max="771" width="9.140625" style="86" bestFit="1" customWidth="1"/>
    <col min="772" max="773" width="6" style="86" customWidth="1"/>
    <col min="774" max="774" width="5.85546875" style="86" customWidth="1"/>
    <col min="775" max="775" width="9.140625" style="86" bestFit="1" customWidth="1"/>
    <col min="776" max="778" width="6" style="86" customWidth="1"/>
    <col min="779" max="779" width="6.140625" style="86" customWidth="1"/>
    <col min="780" max="780" width="9.140625" style="86" bestFit="1" customWidth="1"/>
    <col min="781" max="783" width="6" style="86" customWidth="1"/>
    <col min="784" max="784" width="6.140625" style="86" customWidth="1"/>
    <col min="785" max="785" width="0.7109375" style="86" customWidth="1"/>
    <col min="786" max="786" width="7.7109375" style="86" bestFit="1" customWidth="1"/>
    <col min="787" max="1024" width="11.42578125" style="86"/>
    <col min="1025" max="1025" width="11.7109375" style="86" customWidth="1"/>
    <col min="1026" max="1026" width="0.85546875" style="86" customWidth="1"/>
    <col min="1027" max="1027" width="9.140625" style="86" bestFit="1" customWidth="1"/>
    <col min="1028" max="1029" width="6" style="86" customWidth="1"/>
    <col min="1030" max="1030" width="5.85546875" style="86" customWidth="1"/>
    <col min="1031" max="1031" width="9.140625" style="86" bestFit="1" customWidth="1"/>
    <col min="1032" max="1034" width="6" style="86" customWidth="1"/>
    <col min="1035" max="1035" width="6.140625" style="86" customWidth="1"/>
    <col min="1036" max="1036" width="9.140625" style="86" bestFit="1" customWidth="1"/>
    <col min="1037" max="1039" width="6" style="86" customWidth="1"/>
    <col min="1040" max="1040" width="6.140625" style="86" customWidth="1"/>
    <col min="1041" max="1041" width="0.7109375" style="86" customWidth="1"/>
    <col min="1042" max="1042" width="7.7109375" style="86" bestFit="1" customWidth="1"/>
    <col min="1043" max="1280" width="11.42578125" style="86"/>
    <col min="1281" max="1281" width="11.7109375" style="86" customWidth="1"/>
    <col min="1282" max="1282" width="0.85546875" style="86" customWidth="1"/>
    <col min="1283" max="1283" width="9.140625" style="86" bestFit="1" customWidth="1"/>
    <col min="1284" max="1285" width="6" style="86" customWidth="1"/>
    <col min="1286" max="1286" width="5.85546875" style="86" customWidth="1"/>
    <col min="1287" max="1287" width="9.140625" style="86" bestFit="1" customWidth="1"/>
    <col min="1288" max="1290" width="6" style="86" customWidth="1"/>
    <col min="1291" max="1291" width="6.140625" style="86" customWidth="1"/>
    <col min="1292" max="1292" width="9.140625" style="86" bestFit="1" customWidth="1"/>
    <col min="1293" max="1295" width="6" style="86" customWidth="1"/>
    <col min="1296" max="1296" width="6.140625" style="86" customWidth="1"/>
    <col min="1297" max="1297" width="0.7109375" style="86" customWidth="1"/>
    <col min="1298" max="1298" width="7.7109375" style="86" bestFit="1" customWidth="1"/>
    <col min="1299" max="1536" width="11.42578125" style="86"/>
    <col min="1537" max="1537" width="11.7109375" style="86" customWidth="1"/>
    <col min="1538" max="1538" width="0.85546875" style="86" customWidth="1"/>
    <col min="1539" max="1539" width="9.140625" style="86" bestFit="1" customWidth="1"/>
    <col min="1540" max="1541" width="6" style="86" customWidth="1"/>
    <col min="1542" max="1542" width="5.85546875" style="86" customWidth="1"/>
    <col min="1543" max="1543" width="9.140625" style="86" bestFit="1" customWidth="1"/>
    <col min="1544" max="1546" width="6" style="86" customWidth="1"/>
    <col min="1547" max="1547" width="6.140625" style="86" customWidth="1"/>
    <col min="1548" max="1548" width="9.140625" style="86" bestFit="1" customWidth="1"/>
    <col min="1549" max="1551" width="6" style="86" customWidth="1"/>
    <col min="1552" max="1552" width="6.140625" style="86" customWidth="1"/>
    <col min="1553" max="1553" width="0.7109375" style="86" customWidth="1"/>
    <col min="1554" max="1554" width="7.7109375" style="86" bestFit="1" customWidth="1"/>
    <col min="1555" max="1792" width="11.42578125" style="86"/>
    <col min="1793" max="1793" width="11.7109375" style="86" customWidth="1"/>
    <col min="1794" max="1794" width="0.85546875" style="86" customWidth="1"/>
    <col min="1795" max="1795" width="9.140625" style="86" bestFit="1" customWidth="1"/>
    <col min="1796" max="1797" width="6" style="86" customWidth="1"/>
    <col min="1798" max="1798" width="5.85546875" style="86" customWidth="1"/>
    <col min="1799" max="1799" width="9.140625" style="86" bestFit="1" customWidth="1"/>
    <col min="1800" max="1802" width="6" style="86" customWidth="1"/>
    <col min="1803" max="1803" width="6.140625" style="86" customWidth="1"/>
    <col min="1804" max="1804" width="9.140625" style="86" bestFit="1" customWidth="1"/>
    <col min="1805" max="1807" width="6" style="86" customWidth="1"/>
    <col min="1808" max="1808" width="6.140625" style="86" customWidth="1"/>
    <col min="1809" max="1809" width="0.7109375" style="86" customWidth="1"/>
    <col min="1810" max="1810" width="7.7109375" style="86" bestFit="1" customWidth="1"/>
    <col min="1811" max="2048" width="11.42578125" style="86"/>
    <col min="2049" max="2049" width="11.7109375" style="86" customWidth="1"/>
    <col min="2050" max="2050" width="0.85546875" style="86" customWidth="1"/>
    <col min="2051" max="2051" width="9.140625" style="86" bestFit="1" customWidth="1"/>
    <col min="2052" max="2053" width="6" style="86" customWidth="1"/>
    <col min="2054" max="2054" width="5.85546875" style="86" customWidth="1"/>
    <col min="2055" max="2055" width="9.140625" style="86" bestFit="1" customWidth="1"/>
    <col min="2056" max="2058" width="6" style="86" customWidth="1"/>
    <col min="2059" max="2059" width="6.140625" style="86" customWidth="1"/>
    <col min="2060" max="2060" width="9.140625" style="86" bestFit="1" customWidth="1"/>
    <col min="2061" max="2063" width="6" style="86" customWidth="1"/>
    <col min="2064" max="2064" width="6.140625" style="86" customWidth="1"/>
    <col min="2065" max="2065" width="0.7109375" style="86" customWidth="1"/>
    <col min="2066" max="2066" width="7.7109375" style="86" bestFit="1" customWidth="1"/>
    <col min="2067" max="2304" width="11.42578125" style="86"/>
    <col min="2305" max="2305" width="11.7109375" style="86" customWidth="1"/>
    <col min="2306" max="2306" width="0.85546875" style="86" customWidth="1"/>
    <col min="2307" max="2307" width="9.140625" style="86" bestFit="1" customWidth="1"/>
    <col min="2308" max="2309" width="6" style="86" customWidth="1"/>
    <col min="2310" max="2310" width="5.85546875" style="86" customWidth="1"/>
    <col min="2311" max="2311" width="9.140625" style="86" bestFit="1" customWidth="1"/>
    <col min="2312" max="2314" width="6" style="86" customWidth="1"/>
    <col min="2315" max="2315" width="6.140625" style="86" customWidth="1"/>
    <col min="2316" max="2316" width="9.140625" style="86" bestFit="1" customWidth="1"/>
    <col min="2317" max="2319" width="6" style="86" customWidth="1"/>
    <col min="2320" max="2320" width="6.140625" style="86" customWidth="1"/>
    <col min="2321" max="2321" width="0.7109375" style="86" customWidth="1"/>
    <col min="2322" max="2322" width="7.7109375" style="86" bestFit="1" customWidth="1"/>
    <col min="2323" max="2560" width="11.42578125" style="86"/>
    <col min="2561" max="2561" width="11.7109375" style="86" customWidth="1"/>
    <col min="2562" max="2562" width="0.85546875" style="86" customWidth="1"/>
    <col min="2563" max="2563" width="9.140625" style="86" bestFit="1" customWidth="1"/>
    <col min="2564" max="2565" width="6" style="86" customWidth="1"/>
    <col min="2566" max="2566" width="5.85546875" style="86" customWidth="1"/>
    <col min="2567" max="2567" width="9.140625" style="86" bestFit="1" customWidth="1"/>
    <col min="2568" max="2570" width="6" style="86" customWidth="1"/>
    <col min="2571" max="2571" width="6.140625" style="86" customWidth="1"/>
    <col min="2572" max="2572" width="9.140625" style="86" bestFit="1" customWidth="1"/>
    <col min="2573" max="2575" width="6" style="86" customWidth="1"/>
    <col min="2576" max="2576" width="6.140625" style="86" customWidth="1"/>
    <col min="2577" max="2577" width="0.7109375" style="86" customWidth="1"/>
    <col min="2578" max="2578" width="7.7109375" style="86" bestFit="1" customWidth="1"/>
    <col min="2579" max="2816" width="11.42578125" style="86"/>
    <col min="2817" max="2817" width="11.7109375" style="86" customWidth="1"/>
    <col min="2818" max="2818" width="0.85546875" style="86" customWidth="1"/>
    <col min="2819" max="2819" width="9.140625" style="86" bestFit="1" customWidth="1"/>
    <col min="2820" max="2821" width="6" style="86" customWidth="1"/>
    <col min="2822" max="2822" width="5.85546875" style="86" customWidth="1"/>
    <col min="2823" max="2823" width="9.140625" style="86" bestFit="1" customWidth="1"/>
    <col min="2824" max="2826" width="6" style="86" customWidth="1"/>
    <col min="2827" max="2827" width="6.140625" style="86" customWidth="1"/>
    <col min="2828" max="2828" width="9.140625" style="86" bestFit="1" customWidth="1"/>
    <col min="2829" max="2831" width="6" style="86" customWidth="1"/>
    <col min="2832" max="2832" width="6.140625" style="86" customWidth="1"/>
    <col min="2833" max="2833" width="0.7109375" style="86" customWidth="1"/>
    <col min="2834" max="2834" width="7.7109375" style="86" bestFit="1" customWidth="1"/>
    <col min="2835" max="3072" width="11.42578125" style="86"/>
    <col min="3073" max="3073" width="11.7109375" style="86" customWidth="1"/>
    <col min="3074" max="3074" width="0.85546875" style="86" customWidth="1"/>
    <col min="3075" max="3075" width="9.140625" style="86" bestFit="1" customWidth="1"/>
    <col min="3076" max="3077" width="6" style="86" customWidth="1"/>
    <col min="3078" max="3078" width="5.85546875" style="86" customWidth="1"/>
    <col min="3079" max="3079" width="9.140625" style="86" bestFit="1" customWidth="1"/>
    <col min="3080" max="3082" width="6" style="86" customWidth="1"/>
    <col min="3083" max="3083" width="6.140625" style="86" customWidth="1"/>
    <col min="3084" max="3084" width="9.140625" style="86" bestFit="1" customWidth="1"/>
    <col min="3085" max="3087" width="6" style="86" customWidth="1"/>
    <col min="3088" max="3088" width="6.140625" style="86" customWidth="1"/>
    <col min="3089" max="3089" width="0.7109375" style="86" customWidth="1"/>
    <col min="3090" max="3090" width="7.7109375" style="86" bestFit="1" customWidth="1"/>
    <col min="3091" max="3328" width="11.42578125" style="86"/>
    <col min="3329" max="3329" width="11.7109375" style="86" customWidth="1"/>
    <col min="3330" max="3330" width="0.85546875" style="86" customWidth="1"/>
    <col min="3331" max="3331" width="9.140625" style="86" bestFit="1" customWidth="1"/>
    <col min="3332" max="3333" width="6" style="86" customWidth="1"/>
    <col min="3334" max="3334" width="5.85546875" style="86" customWidth="1"/>
    <col min="3335" max="3335" width="9.140625" style="86" bestFit="1" customWidth="1"/>
    <col min="3336" max="3338" width="6" style="86" customWidth="1"/>
    <col min="3339" max="3339" width="6.140625" style="86" customWidth="1"/>
    <col min="3340" max="3340" width="9.140625" style="86" bestFit="1" customWidth="1"/>
    <col min="3341" max="3343" width="6" style="86" customWidth="1"/>
    <col min="3344" max="3344" width="6.140625" style="86" customWidth="1"/>
    <col min="3345" max="3345" width="0.7109375" style="86" customWidth="1"/>
    <col min="3346" max="3346" width="7.7109375" style="86" bestFit="1" customWidth="1"/>
    <col min="3347" max="3584" width="11.42578125" style="86"/>
    <col min="3585" max="3585" width="11.7109375" style="86" customWidth="1"/>
    <col min="3586" max="3586" width="0.85546875" style="86" customWidth="1"/>
    <col min="3587" max="3587" width="9.140625" style="86" bestFit="1" customWidth="1"/>
    <col min="3588" max="3589" width="6" style="86" customWidth="1"/>
    <col min="3590" max="3590" width="5.85546875" style="86" customWidth="1"/>
    <col min="3591" max="3591" width="9.140625" style="86" bestFit="1" customWidth="1"/>
    <col min="3592" max="3594" width="6" style="86" customWidth="1"/>
    <col min="3595" max="3595" width="6.140625" style="86" customWidth="1"/>
    <col min="3596" max="3596" width="9.140625" style="86" bestFit="1" customWidth="1"/>
    <col min="3597" max="3599" width="6" style="86" customWidth="1"/>
    <col min="3600" max="3600" width="6.140625" style="86" customWidth="1"/>
    <col min="3601" max="3601" width="0.7109375" style="86" customWidth="1"/>
    <col min="3602" max="3602" width="7.7109375" style="86" bestFit="1" customWidth="1"/>
    <col min="3603" max="3840" width="11.42578125" style="86"/>
    <col min="3841" max="3841" width="11.7109375" style="86" customWidth="1"/>
    <col min="3842" max="3842" width="0.85546875" style="86" customWidth="1"/>
    <col min="3843" max="3843" width="9.140625" style="86" bestFit="1" customWidth="1"/>
    <col min="3844" max="3845" width="6" style="86" customWidth="1"/>
    <col min="3846" max="3846" width="5.85546875" style="86" customWidth="1"/>
    <col min="3847" max="3847" width="9.140625" style="86" bestFit="1" customWidth="1"/>
    <col min="3848" max="3850" width="6" style="86" customWidth="1"/>
    <col min="3851" max="3851" width="6.140625" style="86" customWidth="1"/>
    <col min="3852" max="3852" width="9.140625" style="86" bestFit="1" customWidth="1"/>
    <col min="3853" max="3855" width="6" style="86" customWidth="1"/>
    <col min="3856" max="3856" width="6.140625" style="86" customWidth="1"/>
    <col min="3857" max="3857" width="0.7109375" style="86" customWidth="1"/>
    <col min="3858" max="3858" width="7.7109375" style="86" bestFit="1" customWidth="1"/>
    <col min="3859" max="4096" width="11.42578125" style="86"/>
    <col min="4097" max="4097" width="11.7109375" style="86" customWidth="1"/>
    <col min="4098" max="4098" width="0.85546875" style="86" customWidth="1"/>
    <col min="4099" max="4099" width="9.140625" style="86" bestFit="1" customWidth="1"/>
    <col min="4100" max="4101" width="6" style="86" customWidth="1"/>
    <col min="4102" max="4102" width="5.85546875" style="86" customWidth="1"/>
    <col min="4103" max="4103" width="9.140625" style="86" bestFit="1" customWidth="1"/>
    <col min="4104" max="4106" width="6" style="86" customWidth="1"/>
    <col min="4107" max="4107" width="6.140625" style="86" customWidth="1"/>
    <col min="4108" max="4108" width="9.140625" style="86" bestFit="1" customWidth="1"/>
    <col min="4109" max="4111" width="6" style="86" customWidth="1"/>
    <col min="4112" max="4112" width="6.140625" style="86" customWidth="1"/>
    <col min="4113" max="4113" width="0.7109375" style="86" customWidth="1"/>
    <col min="4114" max="4114" width="7.7109375" style="86" bestFit="1" customWidth="1"/>
    <col min="4115" max="4352" width="11.42578125" style="86"/>
    <col min="4353" max="4353" width="11.7109375" style="86" customWidth="1"/>
    <col min="4354" max="4354" width="0.85546875" style="86" customWidth="1"/>
    <col min="4355" max="4355" width="9.140625" style="86" bestFit="1" customWidth="1"/>
    <col min="4356" max="4357" width="6" style="86" customWidth="1"/>
    <col min="4358" max="4358" width="5.85546875" style="86" customWidth="1"/>
    <col min="4359" max="4359" width="9.140625" style="86" bestFit="1" customWidth="1"/>
    <col min="4360" max="4362" width="6" style="86" customWidth="1"/>
    <col min="4363" max="4363" width="6.140625" style="86" customWidth="1"/>
    <col min="4364" max="4364" width="9.140625" style="86" bestFit="1" customWidth="1"/>
    <col min="4365" max="4367" width="6" style="86" customWidth="1"/>
    <col min="4368" max="4368" width="6.140625" style="86" customWidth="1"/>
    <col min="4369" max="4369" width="0.7109375" style="86" customWidth="1"/>
    <col min="4370" max="4370" width="7.7109375" style="86" bestFit="1" customWidth="1"/>
    <col min="4371" max="4608" width="11.42578125" style="86"/>
    <col min="4609" max="4609" width="11.7109375" style="86" customWidth="1"/>
    <col min="4610" max="4610" width="0.85546875" style="86" customWidth="1"/>
    <col min="4611" max="4611" width="9.140625" style="86" bestFit="1" customWidth="1"/>
    <col min="4612" max="4613" width="6" style="86" customWidth="1"/>
    <col min="4614" max="4614" width="5.85546875" style="86" customWidth="1"/>
    <col min="4615" max="4615" width="9.140625" style="86" bestFit="1" customWidth="1"/>
    <col min="4616" max="4618" width="6" style="86" customWidth="1"/>
    <col min="4619" max="4619" width="6.140625" style="86" customWidth="1"/>
    <col min="4620" max="4620" width="9.140625" style="86" bestFit="1" customWidth="1"/>
    <col min="4621" max="4623" width="6" style="86" customWidth="1"/>
    <col min="4624" max="4624" width="6.140625" style="86" customWidth="1"/>
    <col min="4625" max="4625" width="0.7109375" style="86" customWidth="1"/>
    <col min="4626" max="4626" width="7.7109375" style="86" bestFit="1" customWidth="1"/>
    <col min="4627" max="4864" width="11.42578125" style="86"/>
    <col min="4865" max="4865" width="11.7109375" style="86" customWidth="1"/>
    <col min="4866" max="4866" width="0.85546875" style="86" customWidth="1"/>
    <col min="4867" max="4867" width="9.140625" style="86" bestFit="1" customWidth="1"/>
    <col min="4868" max="4869" width="6" style="86" customWidth="1"/>
    <col min="4870" max="4870" width="5.85546875" style="86" customWidth="1"/>
    <col min="4871" max="4871" width="9.140625" style="86" bestFit="1" customWidth="1"/>
    <col min="4872" max="4874" width="6" style="86" customWidth="1"/>
    <col min="4875" max="4875" width="6.140625" style="86" customWidth="1"/>
    <col min="4876" max="4876" width="9.140625" style="86" bestFit="1" customWidth="1"/>
    <col min="4877" max="4879" width="6" style="86" customWidth="1"/>
    <col min="4880" max="4880" width="6.140625" style="86" customWidth="1"/>
    <col min="4881" max="4881" width="0.7109375" style="86" customWidth="1"/>
    <col min="4882" max="4882" width="7.7109375" style="86" bestFit="1" customWidth="1"/>
    <col min="4883" max="5120" width="11.42578125" style="86"/>
    <col min="5121" max="5121" width="11.7109375" style="86" customWidth="1"/>
    <col min="5122" max="5122" width="0.85546875" style="86" customWidth="1"/>
    <col min="5123" max="5123" width="9.140625" style="86" bestFit="1" customWidth="1"/>
    <col min="5124" max="5125" width="6" style="86" customWidth="1"/>
    <col min="5126" max="5126" width="5.85546875" style="86" customWidth="1"/>
    <col min="5127" max="5127" width="9.140625" style="86" bestFit="1" customWidth="1"/>
    <col min="5128" max="5130" width="6" style="86" customWidth="1"/>
    <col min="5131" max="5131" width="6.140625" style="86" customWidth="1"/>
    <col min="5132" max="5132" width="9.140625" style="86" bestFit="1" customWidth="1"/>
    <col min="5133" max="5135" width="6" style="86" customWidth="1"/>
    <col min="5136" max="5136" width="6.140625" style="86" customWidth="1"/>
    <col min="5137" max="5137" width="0.7109375" style="86" customWidth="1"/>
    <col min="5138" max="5138" width="7.7109375" style="86" bestFit="1" customWidth="1"/>
    <col min="5139" max="5376" width="11.42578125" style="86"/>
    <col min="5377" max="5377" width="11.7109375" style="86" customWidth="1"/>
    <col min="5378" max="5378" width="0.85546875" style="86" customWidth="1"/>
    <col min="5379" max="5379" width="9.140625" style="86" bestFit="1" customWidth="1"/>
    <col min="5380" max="5381" width="6" style="86" customWidth="1"/>
    <col min="5382" max="5382" width="5.85546875" style="86" customWidth="1"/>
    <col min="5383" max="5383" width="9.140625" style="86" bestFit="1" customWidth="1"/>
    <col min="5384" max="5386" width="6" style="86" customWidth="1"/>
    <col min="5387" max="5387" width="6.140625" style="86" customWidth="1"/>
    <col min="5388" max="5388" width="9.140625" style="86" bestFit="1" customWidth="1"/>
    <col min="5389" max="5391" width="6" style="86" customWidth="1"/>
    <col min="5392" max="5392" width="6.140625" style="86" customWidth="1"/>
    <col min="5393" max="5393" width="0.7109375" style="86" customWidth="1"/>
    <col min="5394" max="5394" width="7.7109375" style="86" bestFit="1" customWidth="1"/>
    <col min="5395" max="5632" width="11.42578125" style="86"/>
    <col min="5633" max="5633" width="11.7109375" style="86" customWidth="1"/>
    <col min="5634" max="5634" width="0.85546875" style="86" customWidth="1"/>
    <col min="5635" max="5635" width="9.140625" style="86" bestFit="1" customWidth="1"/>
    <col min="5636" max="5637" width="6" style="86" customWidth="1"/>
    <col min="5638" max="5638" width="5.85546875" style="86" customWidth="1"/>
    <col min="5639" max="5639" width="9.140625" style="86" bestFit="1" customWidth="1"/>
    <col min="5640" max="5642" width="6" style="86" customWidth="1"/>
    <col min="5643" max="5643" width="6.140625" style="86" customWidth="1"/>
    <col min="5644" max="5644" width="9.140625" style="86" bestFit="1" customWidth="1"/>
    <col min="5645" max="5647" width="6" style="86" customWidth="1"/>
    <col min="5648" max="5648" width="6.140625" style="86" customWidth="1"/>
    <col min="5649" max="5649" width="0.7109375" style="86" customWidth="1"/>
    <col min="5650" max="5650" width="7.7109375" style="86" bestFit="1" customWidth="1"/>
    <col min="5651" max="5888" width="11.42578125" style="86"/>
    <col min="5889" max="5889" width="11.7109375" style="86" customWidth="1"/>
    <col min="5890" max="5890" width="0.85546875" style="86" customWidth="1"/>
    <col min="5891" max="5891" width="9.140625" style="86" bestFit="1" customWidth="1"/>
    <col min="5892" max="5893" width="6" style="86" customWidth="1"/>
    <col min="5894" max="5894" width="5.85546875" style="86" customWidth="1"/>
    <col min="5895" max="5895" width="9.140625" style="86" bestFit="1" customWidth="1"/>
    <col min="5896" max="5898" width="6" style="86" customWidth="1"/>
    <col min="5899" max="5899" width="6.140625" style="86" customWidth="1"/>
    <col min="5900" max="5900" width="9.140625" style="86" bestFit="1" customWidth="1"/>
    <col min="5901" max="5903" width="6" style="86" customWidth="1"/>
    <col min="5904" max="5904" width="6.140625" style="86" customWidth="1"/>
    <col min="5905" max="5905" width="0.7109375" style="86" customWidth="1"/>
    <col min="5906" max="5906" width="7.7109375" style="86" bestFit="1" customWidth="1"/>
    <col min="5907" max="6144" width="11.42578125" style="86"/>
    <col min="6145" max="6145" width="11.7109375" style="86" customWidth="1"/>
    <col min="6146" max="6146" width="0.85546875" style="86" customWidth="1"/>
    <col min="6147" max="6147" width="9.140625" style="86" bestFit="1" customWidth="1"/>
    <col min="6148" max="6149" width="6" style="86" customWidth="1"/>
    <col min="6150" max="6150" width="5.85546875" style="86" customWidth="1"/>
    <col min="6151" max="6151" width="9.140625" style="86" bestFit="1" customWidth="1"/>
    <col min="6152" max="6154" width="6" style="86" customWidth="1"/>
    <col min="6155" max="6155" width="6.140625" style="86" customWidth="1"/>
    <col min="6156" max="6156" width="9.140625" style="86" bestFit="1" customWidth="1"/>
    <col min="6157" max="6159" width="6" style="86" customWidth="1"/>
    <col min="6160" max="6160" width="6.140625" style="86" customWidth="1"/>
    <col min="6161" max="6161" width="0.7109375" style="86" customWidth="1"/>
    <col min="6162" max="6162" width="7.7109375" style="86" bestFit="1" customWidth="1"/>
    <col min="6163" max="6400" width="11.42578125" style="86"/>
    <col min="6401" max="6401" width="11.7109375" style="86" customWidth="1"/>
    <col min="6402" max="6402" width="0.85546875" style="86" customWidth="1"/>
    <col min="6403" max="6403" width="9.140625" style="86" bestFit="1" customWidth="1"/>
    <col min="6404" max="6405" width="6" style="86" customWidth="1"/>
    <col min="6406" max="6406" width="5.85546875" style="86" customWidth="1"/>
    <col min="6407" max="6407" width="9.140625" style="86" bestFit="1" customWidth="1"/>
    <col min="6408" max="6410" width="6" style="86" customWidth="1"/>
    <col min="6411" max="6411" width="6.140625" style="86" customWidth="1"/>
    <col min="6412" max="6412" width="9.140625" style="86" bestFit="1" customWidth="1"/>
    <col min="6413" max="6415" width="6" style="86" customWidth="1"/>
    <col min="6416" max="6416" width="6.140625" style="86" customWidth="1"/>
    <col min="6417" max="6417" width="0.7109375" style="86" customWidth="1"/>
    <col min="6418" max="6418" width="7.7109375" style="86" bestFit="1" customWidth="1"/>
    <col min="6419" max="6656" width="11.42578125" style="86"/>
    <col min="6657" max="6657" width="11.7109375" style="86" customWidth="1"/>
    <col min="6658" max="6658" width="0.85546875" style="86" customWidth="1"/>
    <col min="6659" max="6659" width="9.140625" style="86" bestFit="1" customWidth="1"/>
    <col min="6660" max="6661" width="6" style="86" customWidth="1"/>
    <col min="6662" max="6662" width="5.85546875" style="86" customWidth="1"/>
    <col min="6663" max="6663" width="9.140625" style="86" bestFit="1" customWidth="1"/>
    <col min="6664" max="6666" width="6" style="86" customWidth="1"/>
    <col min="6667" max="6667" width="6.140625" style="86" customWidth="1"/>
    <col min="6668" max="6668" width="9.140625" style="86" bestFit="1" customWidth="1"/>
    <col min="6669" max="6671" width="6" style="86" customWidth="1"/>
    <col min="6672" max="6672" width="6.140625" style="86" customWidth="1"/>
    <col min="6673" max="6673" width="0.7109375" style="86" customWidth="1"/>
    <col min="6674" max="6674" width="7.7109375" style="86" bestFit="1" customWidth="1"/>
    <col min="6675" max="6912" width="11.42578125" style="86"/>
    <col min="6913" max="6913" width="11.7109375" style="86" customWidth="1"/>
    <col min="6914" max="6914" width="0.85546875" style="86" customWidth="1"/>
    <col min="6915" max="6915" width="9.140625" style="86" bestFit="1" customWidth="1"/>
    <col min="6916" max="6917" width="6" style="86" customWidth="1"/>
    <col min="6918" max="6918" width="5.85546875" style="86" customWidth="1"/>
    <col min="6919" max="6919" width="9.140625" style="86" bestFit="1" customWidth="1"/>
    <col min="6920" max="6922" width="6" style="86" customWidth="1"/>
    <col min="6923" max="6923" width="6.140625" style="86" customWidth="1"/>
    <col min="6924" max="6924" width="9.140625" style="86" bestFit="1" customWidth="1"/>
    <col min="6925" max="6927" width="6" style="86" customWidth="1"/>
    <col min="6928" max="6928" width="6.140625" style="86" customWidth="1"/>
    <col min="6929" max="6929" width="0.7109375" style="86" customWidth="1"/>
    <col min="6930" max="6930" width="7.7109375" style="86" bestFit="1" customWidth="1"/>
    <col min="6931" max="7168" width="11.42578125" style="86"/>
    <col min="7169" max="7169" width="11.7109375" style="86" customWidth="1"/>
    <col min="7170" max="7170" width="0.85546875" style="86" customWidth="1"/>
    <col min="7171" max="7171" width="9.140625" style="86" bestFit="1" customWidth="1"/>
    <col min="7172" max="7173" width="6" style="86" customWidth="1"/>
    <col min="7174" max="7174" width="5.85546875" style="86" customWidth="1"/>
    <col min="7175" max="7175" width="9.140625" style="86" bestFit="1" customWidth="1"/>
    <col min="7176" max="7178" width="6" style="86" customWidth="1"/>
    <col min="7179" max="7179" width="6.140625" style="86" customWidth="1"/>
    <col min="7180" max="7180" width="9.140625" style="86" bestFit="1" customWidth="1"/>
    <col min="7181" max="7183" width="6" style="86" customWidth="1"/>
    <col min="7184" max="7184" width="6.140625" style="86" customWidth="1"/>
    <col min="7185" max="7185" width="0.7109375" style="86" customWidth="1"/>
    <col min="7186" max="7186" width="7.7109375" style="86" bestFit="1" customWidth="1"/>
    <col min="7187" max="7424" width="11.42578125" style="86"/>
    <col min="7425" max="7425" width="11.7109375" style="86" customWidth="1"/>
    <col min="7426" max="7426" width="0.85546875" style="86" customWidth="1"/>
    <col min="7427" max="7427" width="9.140625" style="86" bestFit="1" customWidth="1"/>
    <col min="7428" max="7429" width="6" style="86" customWidth="1"/>
    <col min="7430" max="7430" width="5.85546875" style="86" customWidth="1"/>
    <col min="7431" max="7431" width="9.140625" style="86" bestFit="1" customWidth="1"/>
    <col min="7432" max="7434" width="6" style="86" customWidth="1"/>
    <col min="7435" max="7435" width="6.140625" style="86" customWidth="1"/>
    <col min="7436" max="7436" width="9.140625" style="86" bestFit="1" customWidth="1"/>
    <col min="7437" max="7439" width="6" style="86" customWidth="1"/>
    <col min="7440" max="7440" width="6.140625" style="86" customWidth="1"/>
    <col min="7441" max="7441" width="0.7109375" style="86" customWidth="1"/>
    <col min="7442" max="7442" width="7.7109375" style="86" bestFit="1" customWidth="1"/>
    <col min="7443" max="7680" width="11.42578125" style="86"/>
    <col min="7681" max="7681" width="11.7109375" style="86" customWidth="1"/>
    <col min="7682" max="7682" width="0.85546875" style="86" customWidth="1"/>
    <col min="7683" max="7683" width="9.140625" style="86" bestFit="1" customWidth="1"/>
    <col min="7684" max="7685" width="6" style="86" customWidth="1"/>
    <col min="7686" max="7686" width="5.85546875" style="86" customWidth="1"/>
    <col min="7687" max="7687" width="9.140625" style="86" bestFit="1" customWidth="1"/>
    <col min="7688" max="7690" width="6" style="86" customWidth="1"/>
    <col min="7691" max="7691" width="6.140625" style="86" customWidth="1"/>
    <col min="7692" max="7692" width="9.140625" style="86" bestFit="1" customWidth="1"/>
    <col min="7693" max="7695" width="6" style="86" customWidth="1"/>
    <col min="7696" max="7696" width="6.140625" style="86" customWidth="1"/>
    <col min="7697" max="7697" width="0.7109375" style="86" customWidth="1"/>
    <col min="7698" max="7698" width="7.7109375" style="86" bestFit="1" customWidth="1"/>
    <col min="7699" max="7936" width="11.42578125" style="86"/>
    <col min="7937" max="7937" width="11.7109375" style="86" customWidth="1"/>
    <col min="7938" max="7938" width="0.85546875" style="86" customWidth="1"/>
    <col min="7939" max="7939" width="9.140625" style="86" bestFit="1" customWidth="1"/>
    <col min="7940" max="7941" width="6" style="86" customWidth="1"/>
    <col min="7942" max="7942" width="5.85546875" style="86" customWidth="1"/>
    <col min="7943" max="7943" width="9.140625" style="86" bestFit="1" customWidth="1"/>
    <col min="7944" max="7946" width="6" style="86" customWidth="1"/>
    <col min="7947" max="7947" width="6.140625" style="86" customWidth="1"/>
    <col min="7948" max="7948" width="9.140625" style="86" bestFit="1" customWidth="1"/>
    <col min="7949" max="7951" width="6" style="86" customWidth="1"/>
    <col min="7952" max="7952" width="6.140625" style="86" customWidth="1"/>
    <col min="7953" max="7953" width="0.7109375" style="86" customWidth="1"/>
    <col min="7954" max="7954" width="7.7109375" style="86" bestFit="1" customWidth="1"/>
    <col min="7955" max="8192" width="11.42578125" style="86"/>
    <col min="8193" max="8193" width="11.7109375" style="86" customWidth="1"/>
    <col min="8194" max="8194" width="0.85546875" style="86" customWidth="1"/>
    <col min="8195" max="8195" width="9.140625" style="86" bestFit="1" customWidth="1"/>
    <col min="8196" max="8197" width="6" style="86" customWidth="1"/>
    <col min="8198" max="8198" width="5.85546875" style="86" customWidth="1"/>
    <col min="8199" max="8199" width="9.140625" style="86" bestFit="1" customWidth="1"/>
    <col min="8200" max="8202" width="6" style="86" customWidth="1"/>
    <col min="8203" max="8203" width="6.140625" style="86" customWidth="1"/>
    <col min="8204" max="8204" width="9.140625" style="86" bestFit="1" customWidth="1"/>
    <col min="8205" max="8207" width="6" style="86" customWidth="1"/>
    <col min="8208" max="8208" width="6.140625" style="86" customWidth="1"/>
    <col min="8209" max="8209" width="0.7109375" style="86" customWidth="1"/>
    <col min="8210" max="8210" width="7.7109375" style="86" bestFit="1" customWidth="1"/>
    <col min="8211" max="8448" width="11.42578125" style="86"/>
    <col min="8449" max="8449" width="11.7109375" style="86" customWidth="1"/>
    <col min="8450" max="8450" width="0.85546875" style="86" customWidth="1"/>
    <col min="8451" max="8451" width="9.140625" style="86" bestFit="1" customWidth="1"/>
    <col min="8452" max="8453" width="6" style="86" customWidth="1"/>
    <col min="8454" max="8454" width="5.85546875" style="86" customWidth="1"/>
    <col min="8455" max="8455" width="9.140625" style="86" bestFit="1" customWidth="1"/>
    <col min="8456" max="8458" width="6" style="86" customWidth="1"/>
    <col min="8459" max="8459" width="6.140625" style="86" customWidth="1"/>
    <col min="8460" max="8460" width="9.140625" style="86" bestFit="1" customWidth="1"/>
    <col min="8461" max="8463" width="6" style="86" customWidth="1"/>
    <col min="8464" max="8464" width="6.140625" style="86" customWidth="1"/>
    <col min="8465" max="8465" width="0.7109375" style="86" customWidth="1"/>
    <col min="8466" max="8466" width="7.7109375" style="86" bestFit="1" customWidth="1"/>
    <col min="8467" max="8704" width="11.42578125" style="86"/>
    <col min="8705" max="8705" width="11.7109375" style="86" customWidth="1"/>
    <col min="8706" max="8706" width="0.85546875" style="86" customWidth="1"/>
    <col min="8707" max="8707" width="9.140625" style="86" bestFit="1" customWidth="1"/>
    <col min="8708" max="8709" width="6" style="86" customWidth="1"/>
    <col min="8710" max="8710" width="5.85546875" style="86" customWidth="1"/>
    <col min="8711" max="8711" width="9.140625" style="86" bestFit="1" customWidth="1"/>
    <col min="8712" max="8714" width="6" style="86" customWidth="1"/>
    <col min="8715" max="8715" width="6.140625" style="86" customWidth="1"/>
    <col min="8716" max="8716" width="9.140625" style="86" bestFit="1" customWidth="1"/>
    <col min="8717" max="8719" width="6" style="86" customWidth="1"/>
    <col min="8720" max="8720" width="6.140625" style="86" customWidth="1"/>
    <col min="8721" max="8721" width="0.7109375" style="86" customWidth="1"/>
    <col min="8722" max="8722" width="7.7109375" style="86" bestFit="1" customWidth="1"/>
    <col min="8723" max="8960" width="11.42578125" style="86"/>
    <col min="8961" max="8961" width="11.7109375" style="86" customWidth="1"/>
    <col min="8962" max="8962" width="0.85546875" style="86" customWidth="1"/>
    <col min="8963" max="8963" width="9.140625" style="86" bestFit="1" customWidth="1"/>
    <col min="8964" max="8965" width="6" style="86" customWidth="1"/>
    <col min="8966" max="8966" width="5.85546875" style="86" customWidth="1"/>
    <col min="8967" max="8967" width="9.140625" style="86" bestFit="1" customWidth="1"/>
    <col min="8968" max="8970" width="6" style="86" customWidth="1"/>
    <col min="8971" max="8971" width="6.140625" style="86" customWidth="1"/>
    <col min="8972" max="8972" width="9.140625" style="86" bestFit="1" customWidth="1"/>
    <col min="8973" max="8975" width="6" style="86" customWidth="1"/>
    <col min="8976" max="8976" width="6.140625" style="86" customWidth="1"/>
    <col min="8977" max="8977" width="0.7109375" style="86" customWidth="1"/>
    <col min="8978" max="8978" width="7.7109375" style="86" bestFit="1" customWidth="1"/>
    <col min="8979" max="9216" width="11.42578125" style="86"/>
    <col min="9217" max="9217" width="11.7109375" style="86" customWidth="1"/>
    <col min="9218" max="9218" width="0.85546875" style="86" customWidth="1"/>
    <col min="9219" max="9219" width="9.140625" style="86" bestFit="1" customWidth="1"/>
    <col min="9220" max="9221" width="6" style="86" customWidth="1"/>
    <col min="9222" max="9222" width="5.85546875" style="86" customWidth="1"/>
    <col min="9223" max="9223" width="9.140625" style="86" bestFit="1" customWidth="1"/>
    <col min="9224" max="9226" width="6" style="86" customWidth="1"/>
    <col min="9227" max="9227" width="6.140625" style="86" customWidth="1"/>
    <col min="9228" max="9228" width="9.140625" style="86" bestFit="1" customWidth="1"/>
    <col min="9229" max="9231" width="6" style="86" customWidth="1"/>
    <col min="9232" max="9232" width="6.140625" style="86" customWidth="1"/>
    <col min="9233" max="9233" width="0.7109375" style="86" customWidth="1"/>
    <col min="9234" max="9234" width="7.7109375" style="86" bestFit="1" customWidth="1"/>
    <col min="9235" max="9472" width="11.42578125" style="86"/>
    <col min="9473" max="9473" width="11.7109375" style="86" customWidth="1"/>
    <col min="9474" max="9474" width="0.85546875" style="86" customWidth="1"/>
    <col min="9475" max="9475" width="9.140625" style="86" bestFit="1" customWidth="1"/>
    <col min="9476" max="9477" width="6" style="86" customWidth="1"/>
    <col min="9478" max="9478" width="5.85546875" style="86" customWidth="1"/>
    <col min="9479" max="9479" width="9.140625" style="86" bestFit="1" customWidth="1"/>
    <col min="9480" max="9482" width="6" style="86" customWidth="1"/>
    <col min="9483" max="9483" width="6.140625" style="86" customWidth="1"/>
    <col min="9484" max="9484" width="9.140625" style="86" bestFit="1" customWidth="1"/>
    <col min="9485" max="9487" width="6" style="86" customWidth="1"/>
    <col min="9488" max="9488" width="6.140625" style="86" customWidth="1"/>
    <col min="9489" max="9489" width="0.7109375" style="86" customWidth="1"/>
    <col min="9490" max="9490" width="7.7109375" style="86" bestFit="1" customWidth="1"/>
    <col min="9491" max="9728" width="11.42578125" style="86"/>
    <col min="9729" max="9729" width="11.7109375" style="86" customWidth="1"/>
    <col min="9730" max="9730" width="0.85546875" style="86" customWidth="1"/>
    <col min="9731" max="9731" width="9.140625" style="86" bestFit="1" customWidth="1"/>
    <col min="9732" max="9733" width="6" style="86" customWidth="1"/>
    <col min="9734" max="9734" width="5.85546875" style="86" customWidth="1"/>
    <col min="9735" max="9735" width="9.140625" style="86" bestFit="1" customWidth="1"/>
    <col min="9736" max="9738" width="6" style="86" customWidth="1"/>
    <col min="9739" max="9739" width="6.140625" style="86" customWidth="1"/>
    <col min="9740" max="9740" width="9.140625" style="86" bestFit="1" customWidth="1"/>
    <col min="9741" max="9743" width="6" style="86" customWidth="1"/>
    <col min="9744" max="9744" width="6.140625" style="86" customWidth="1"/>
    <col min="9745" max="9745" width="0.7109375" style="86" customWidth="1"/>
    <col min="9746" max="9746" width="7.7109375" style="86" bestFit="1" customWidth="1"/>
    <col min="9747" max="9984" width="11.42578125" style="86"/>
    <col min="9985" max="9985" width="11.7109375" style="86" customWidth="1"/>
    <col min="9986" max="9986" width="0.85546875" style="86" customWidth="1"/>
    <col min="9987" max="9987" width="9.140625" style="86" bestFit="1" customWidth="1"/>
    <col min="9988" max="9989" width="6" style="86" customWidth="1"/>
    <col min="9990" max="9990" width="5.85546875" style="86" customWidth="1"/>
    <col min="9991" max="9991" width="9.140625" style="86" bestFit="1" customWidth="1"/>
    <col min="9992" max="9994" width="6" style="86" customWidth="1"/>
    <col min="9995" max="9995" width="6.140625" style="86" customWidth="1"/>
    <col min="9996" max="9996" width="9.140625" style="86" bestFit="1" customWidth="1"/>
    <col min="9997" max="9999" width="6" style="86" customWidth="1"/>
    <col min="10000" max="10000" width="6.140625" style="86" customWidth="1"/>
    <col min="10001" max="10001" width="0.7109375" style="86" customWidth="1"/>
    <col min="10002" max="10002" width="7.7109375" style="86" bestFit="1" customWidth="1"/>
    <col min="10003" max="10240" width="11.42578125" style="86"/>
    <col min="10241" max="10241" width="11.7109375" style="86" customWidth="1"/>
    <col min="10242" max="10242" width="0.85546875" style="86" customWidth="1"/>
    <col min="10243" max="10243" width="9.140625" style="86" bestFit="1" customWidth="1"/>
    <col min="10244" max="10245" width="6" style="86" customWidth="1"/>
    <col min="10246" max="10246" width="5.85546875" style="86" customWidth="1"/>
    <col min="10247" max="10247" width="9.140625" style="86" bestFit="1" customWidth="1"/>
    <col min="10248" max="10250" width="6" style="86" customWidth="1"/>
    <col min="10251" max="10251" width="6.140625" style="86" customWidth="1"/>
    <col min="10252" max="10252" width="9.140625" style="86" bestFit="1" customWidth="1"/>
    <col min="10253" max="10255" width="6" style="86" customWidth="1"/>
    <col min="10256" max="10256" width="6.140625" style="86" customWidth="1"/>
    <col min="10257" max="10257" width="0.7109375" style="86" customWidth="1"/>
    <col min="10258" max="10258" width="7.7109375" style="86" bestFit="1" customWidth="1"/>
    <col min="10259" max="10496" width="11.42578125" style="86"/>
    <col min="10497" max="10497" width="11.7109375" style="86" customWidth="1"/>
    <col min="10498" max="10498" width="0.85546875" style="86" customWidth="1"/>
    <col min="10499" max="10499" width="9.140625" style="86" bestFit="1" customWidth="1"/>
    <col min="10500" max="10501" width="6" style="86" customWidth="1"/>
    <col min="10502" max="10502" width="5.85546875" style="86" customWidth="1"/>
    <col min="10503" max="10503" width="9.140625" style="86" bestFit="1" customWidth="1"/>
    <col min="10504" max="10506" width="6" style="86" customWidth="1"/>
    <col min="10507" max="10507" width="6.140625" style="86" customWidth="1"/>
    <col min="10508" max="10508" width="9.140625" style="86" bestFit="1" customWidth="1"/>
    <col min="10509" max="10511" width="6" style="86" customWidth="1"/>
    <col min="10512" max="10512" width="6.140625" style="86" customWidth="1"/>
    <col min="10513" max="10513" width="0.7109375" style="86" customWidth="1"/>
    <col min="10514" max="10514" width="7.7109375" style="86" bestFit="1" customWidth="1"/>
    <col min="10515" max="10752" width="11.42578125" style="86"/>
    <col min="10753" max="10753" width="11.7109375" style="86" customWidth="1"/>
    <col min="10754" max="10754" width="0.85546875" style="86" customWidth="1"/>
    <col min="10755" max="10755" width="9.140625" style="86" bestFit="1" customWidth="1"/>
    <col min="10756" max="10757" width="6" style="86" customWidth="1"/>
    <col min="10758" max="10758" width="5.85546875" style="86" customWidth="1"/>
    <col min="10759" max="10759" width="9.140625" style="86" bestFit="1" customWidth="1"/>
    <col min="10760" max="10762" width="6" style="86" customWidth="1"/>
    <col min="10763" max="10763" width="6.140625" style="86" customWidth="1"/>
    <col min="10764" max="10764" width="9.140625" style="86" bestFit="1" customWidth="1"/>
    <col min="10765" max="10767" width="6" style="86" customWidth="1"/>
    <col min="10768" max="10768" width="6.140625" style="86" customWidth="1"/>
    <col min="10769" max="10769" width="0.7109375" style="86" customWidth="1"/>
    <col min="10770" max="10770" width="7.7109375" style="86" bestFit="1" customWidth="1"/>
    <col min="10771" max="11008" width="11.42578125" style="86"/>
    <col min="11009" max="11009" width="11.7109375" style="86" customWidth="1"/>
    <col min="11010" max="11010" width="0.85546875" style="86" customWidth="1"/>
    <col min="11011" max="11011" width="9.140625" style="86" bestFit="1" customWidth="1"/>
    <col min="11012" max="11013" width="6" style="86" customWidth="1"/>
    <col min="11014" max="11014" width="5.85546875" style="86" customWidth="1"/>
    <col min="11015" max="11015" width="9.140625" style="86" bestFit="1" customWidth="1"/>
    <col min="11016" max="11018" width="6" style="86" customWidth="1"/>
    <col min="11019" max="11019" width="6.140625" style="86" customWidth="1"/>
    <col min="11020" max="11020" width="9.140625" style="86" bestFit="1" customWidth="1"/>
    <col min="11021" max="11023" width="6" style="86" customWidth="1"/>
    <col min="11024" max="11024" width="6.140625" style="86" customWidth="1"/>
    <col min="11025" max="11025" width="0.7109375" style="86" customWidth="1"/>
    <col min="11026" max="11026" width="7.7109375" style="86" bestFit="1" customWidth="1"/>
    <col min="11027" max="11264" width="11.42578125" style="86"/>
    <col min="11265" max="11265" width="11.7109375" style="86" customWidth="1"/>
    <col min="11266" max="11266" width="0.85546875" style="86" customWidth="1"/>
    <col min="11267" max="11267" width="9.140625" style="86" bestFit="1" customWidth="1"/>
    <col min="11268" max="11269" width="6" style="86" customWidth="1"/>
    <col min="11270" max="11270" width="5.85546875" style="86" customWidth="1"/>
    <col min="11271" max="11271" width="9.140625" style="86" bestFit="1" customWidth="1"/>
    <col min="11272" max="11274" width="6" style="86" customWidth="1"/>
    <col min="11275" max="11275" width="6.140625" style="86" customWidth="1"/>
    <col min="11276" max="11276" width="9.140625" style="86" bestFit="1" customWidth="1"/>
    <col min="11277" max="11279" width="6" style="86" customWidth="1"/>
    <col min="11280" max="11280" width="6.140625" style="86" customWidth="1"/>
    <col min="11281" max="11281" width="0.7109375" style="86" customWidth="1"/>
    <col min="11282" max="11282" width="7.7109375" style="86" bestFit="1" customWidth="1"/>
    <col min="11283" max="11520" width="11.42578125" style="86"/>
    <col min="11521" max="11521" width="11.7109375" style="86" customWidth="1"/>
    <col min="11522" max="11522" width="0.85546875" style="86" customWidth="1"/>
    <col min="11523" max="11523" width="9.140625" style="86" bestFit="1" customWidth="1"/>
    <col min="11524" max="11525" width="6" style="86" customWidth="1"/>
    <col min="11526" max="11526" width="5.85546875" style="86" customWidth="1"/>
    <col min="11527" max="11527" width="9.140625" style="86" bestFit="1" customWidth="1"/>
    <col min="11528" max="11530" width="6" style="86" customWidth="1"/>
    <col min="11531" max="11531" width="6.140625" style="86" customWidth="1"/>
    <col min="11532" max="11532" width="9.140625" style="86" bestFit="1" customWidth="1"/>
    <col min="11533" max="11535" width="6" style="86" customWidth="1"/>
    <col min="11536" max="11536" width="6.140625" style="86" customWidth="1"/>
    <col min="11537" max="11537" width="0.7109375" style="86" customWidth="1"/>
    <col min="11538" max="11538" width="7.7109375" style="86" bestFit="1" customWidth="1"/>
    <col min="11539" max="11776" width="11.42578125" style="86"/>
    <col min="11777" max="11777" width="11.7109375" style="86" customWidth="1"/>
    <col min="11778" max="11778" width="0.85546875" style="86" customWidth="1"/>
    <col min="11779" max="11779" width="9.140625" style="86" bestFit="1" customWidth="1"/>
    <col min="11780" max="11781" width="6" style="86" customWidth="1"/>
    <col min="11782" max="11782" width="5.85546875" style="86" customWidth="1"/>
    <col min="11783" max="11783" width="9.140625" style="86" bestFit="1" customWidth="1"/>
    <col min="11784" max="11786" width="6" style="86" customWidth="1"/>
    <col min="11787" max="11787" width="6.140625" style="86" customWidth="1"/>
    <col min="11788" max="11788" width="9.140625" style="86" bestFit="1" customWidth="1"/>
    <col min="11789" max="11791" width="6" style="86" customWidth="1"/>
    <col min="11792" max="11792" width="6.140625" style="86" customWidth="1"/>
    <col min="11793" max="11793" width="0.7109375" style="86" customWidth="1"/>
    <col min="11794" max="11794" width="7.7109375" style="86" bestFit="1" customWidth="1"/>
    <col min="11795" max="12032" width="11.42578125" style="86"/>
    <col min="12033" max="12033" width="11.7109375" style="86" customWidth="1"/>
    <col min="12034" max="12034" width="0.85546875" style="86" customWidth="1"/>
    <col min="12035" max="12035" width="9.140625" style="86" bestFit="1" customWidth="1"/>
    <col min="12036" max="12037" width="6" style="86" customWidth="1"/>
    <col min="12038" max="12038" width="5.85546875" style="86" customWidth="1"/>
    <col min="12039" max="12039" width="9.140625" style="86" bestFit="1" customWidth="1"/>
    <col min="12040" max="12042" width="6" style="86" customWidth="1"/>
    <col min="12043" max="12043" width="6.140625" style="86" customWidth="1"/>
    <col min="12044" max="12044" width="9.140625" style="86" bestFit="1" customWidth="1"/>
    <col min="12045" max="12047" width="6" style="86" customWidth="1"/>
    <col min="12048" max="12048" width="6.140625" style="86" customWidth="1"/>
    <col min="12049" max="12049" width="0.7109375" style="86" customWidth="1"/>
    <col min="12050" max="12050" width="7.7109375" style="86" bestFit="1" customWidth="1"/>
    <col min="12051" max="12288" width="11.42578125" style="86"/>
    <col min="12289" max="12289" width="11.7109375" style="86" customWidth="1"/>
    <col min="12290" max="12290" width="0.85546875" style="86" customWidth="1"/>
    <col min="12291" max="12291" width="9.140625" style="86" bestFit="1" customWidth="1"/>
    <col min="12292" max="12293" width="6" style="86" customWidth="1"/>
    <col min="12294" max="12294" width="5.85546875" style="86" customWidth="1"/>
    <col min="12295" max="12295" width="9.140625" style="86" bestFit="1" customWidth="1"/>
    <col min="12296" max="12298" width="6" style="86" customWidth="1"/>
    <col min="12299" max="12299" width="6.140625" style="86" customWidth="1"/>
    <col min="12300" max="12300" width="9.140625" style="86" bestFit="1" customWidth="1"/>
    <col min="12301" max="12303" width="6" style="86" customWidth="1"/>
    <col min="12304" max="12304" width="6.140625" style="86" customWidth="1"/>
    <col min="12305" max="12305" width="0.7109375" style="86" customWidth="1"/>
    <col min="12306" max="12306" width="7.7109375" style="86" bestFit="1" customWidth="1"/>
    <col min="12307" max="12544" width="11.42578125" style="86"/>
    <col min="12545" max="12545" width="11.7109375" style="86" customWidth="1"/>
    <col min="12546" max="12546" width="0.85546875" style="86" customWidth="1"/>
    <col min="12547" max="12547" width="9.140625" style="86" bestFit="1" customWidth="1"/>
    <col min="12548" max="12549" width="6" style="86" customWidth="1"/>
    <col min="12550" max="12550" width="5.85546875" style="86" customWidth="1"/>
    <col min="12551" max="12551" width="9.140625" style="86" bestFit="1" customWidth="1"/>
    <col min="12552" max="12554" width="6" style="86" customWidth="1"/>
    <col min="12555" max="12555" width="6.140625" style="86" customWidth="1"/>
    <col min="12556" max="12556" width="9.140625" style="86" bestFit="1" customWidth="1"/>
    <col min="12557" max="12559" width="6" style="86" customWidth="1"/>
    <col min="12560" max="12560" width="6.140625" style="86" customWidth="1"/>
    <col min="12561" max="12561" width="0.7109375" style="86" customWidth="1"/>
    <col min="12562" max="12562" width="7.7109375" style="86" bestFit="1" customWidth="1"/>
    <col min="12563" max="12800" width="11.42578125" style="86"/>
    <col min="12801" max="12801" width="11.7109375" style="86" customWidth="1"/>
    <col min="12802" max="12802" width="0.85546875" style="86" customWidth="1"/>
    <col min="12803" max="12803" width="9.140625" style="86" bestFit="1" customWidth="1"/>
    <col min="12804" max="12805" width="6" style="86" customWidth="1"/>
    <col min="12806" max="12806" width="5.85546875" style="86" customWidth="1"/>
    <col min="12807" max="12807" width="9.140625" style="86" bestFit="1" customWidth="1"/>
    <col min="12808" max="12810" width="6" style="86" customWidth="1"/>
    <col min="12811" max="12811" width="6.140625" style="86" customWidth="1"/>
    <col min="12812" max="12812" width="9.140625" style="86" bestFit="1" customWidth="1"/>
    <col min="12813" max="12815" width="6" style="86" customWidth="1"/>
    <col min="12816" max="12816" width="6.140625" style="86" customWidth="1"/>
    <col min="12817" max="12817" width="0.7109375" style="86" customWidth="1"/>
    <col min="12818" max="12818" width="7.7109375" style="86" bestFit="1" customWidth="1"/>
    <col min="12819" max="13056" width="11.42578125" style="86"/>
    <col min="13057" max="13057" width="11.7109375" style="86" customWidth="1"/>
    <col min="13058" max="13058" width="0.85546875" style="86" customWidth="1"/>
    <col min="13059" max="13059" width="9.140625" style="86" bestFit="1" customWidth="1"/>
    <col min="13060" max="13061" width="6" style="86" customWidth="1"/>
    <col min="13062" max="13062" width="5.85546875" style="86" customWidth="1"/>
    <col min="13063" max="13063" width="9.140625" style="86" bestFit="1" customWidth="1"/>
    <col min="13064" max="13066" width="6" style="86" customWidth="1"/>
    <col min="13067" max="13067" width="6.140625" style="86" customWidth="1"/>
    <col min="13068" max="13068" width="9.140625" style="86" bestFit="1" customWidth="1"/>
    <col min="13069" max="13071" width="6" style="86" customWidth="1"/>
    <col min="13072" max="13072" width="6.140625" style="86" customWidth="1"/>
    <col min="13073" max="13073" width="0.7109375" style="86" customWidth="1"/>
    <col min="13074" max="13074" width="7.7109375" style="86" bestFit="1" customWidth="1"/>
    <col min="13075" max="13312" width="11.42578125" style="86"/>
    <col min="13313" max="13313" width="11.7109375" style="86" customWidth="1"/>
    <col min="13314" max="13314" width="0.85546875" style="86" customWidth="1"/>
    <col min="13315" max="13315" width="9.140625" style="86" bestFit="1" customWidth="1"/>
    <col min="13316" max="13317" width="6" style="86" customWidth="1"/>
    <col min="13318" max="13318" width="5.85546875" style="86" customWidth="1"/>
    <col min="13319" max="13319" width="9.140625" style="86" bestFit="1" customWidth="1"/>
    <col min="13320" max="13322" width="6" style="86" customWidth="1"/>
    <col min="13323" max="13323" width="6.140625" style="86" customWidth="1"/>
    <col min="13324" max="13324" width="9.140625" style="86" bestFit="1" customWidth="1"/>
    <col min="13325" max="13327" width="6" style="86" customWidth="1"/>
    <col min="13328" max="13328" width="6.140625" style="86" customWidth="1"/>
    <col min="13329" max="13329" width="0.7109375" style="86" customWidth="1"/>
    <col min="13330" max="13330" width="7.7109375" style="86" bestFit="1" customWidth="1"/>
    <col min="13331" max="13568" width="11.42578125" style="86"/>
    <col min="13569" max="13569" width="11.7109375" style="86" customWidth="1"/>
    <col min="13570" max="13570" width="0.85546875" style="86" customWidth="1"/>
    <col min="13571" max="13571" width="9.140625" style="86" bestFit="1" customWidth="1"/>
    <col min="13572" max="13573" width="6" style="86" customWidth="1"/>
    <col min="13574" max="13574" width="5.85546875" style="86" customWidth="1"/>
    <col min="13575" max="13575" width="9.140625" style="86" bestFit="1" customWidth="1"/>
    <col min="13576" max="13578" width="6" style="86" customWidth="1"/>
    <col min="13579" max="13579" width="6.140625" style="86" customWidth="1"/>
    <col min="13580" max="13580" width="9.140625" style="86" bestFit="1" customWidth="1"/>
    <col min="13581" max="13583" width="6" style="86" customWidth="1"/>
    <col min="13584" max="13584" width="6.140625" style="86" customWidth="1"/>
    <col min="13585" max="13585" width="0.7109375" style="86" customWidth="1"/>
    <col min="13586" max="13586" width="7.7109375" style="86" bestFit="1" customWidth="1"/>
    <col min="13587" max="13824" width="11.42578125" style="86"/>
    <col min="13825" max="13825" width="11.7109375" style="86" customWidth="1"/>
    <col min="13826" max="13826" width="0.85546875" style="86" customWidth="1"/>
    <col min="13827" max="13827" width="9.140625" style="86" bestFit="1" customWidth="1"/>
    <col min="13828" max="13829" width="6" style="86" customWidth="1"/>
    <col min="13830" max="13830" width="5.85546875" style="86" customWidth="1"/>
    <col min="13831" max="13831" width="9.140625" style="86" bestFit="1" customWidth="1"/>
    <col min="13832" max="13834" width="6" style="86" customWidth="1"/>
    <col min="13835" max="13835" width="6.140625" style="86" customWidth="1"/>
    <col min="13836" max="13836" width="9.140625" style="86" bestFit="1" customWidth="1"/>
    <col min="13837" max="13839" width="6" style="86" customWidth="1"/>
    <col min="13840" max="13840" width="6.140625" style="86" customWidth="1"/>
    <col min="13841" max="13841" width="0.7109375" style="86" customWidth="1"/>
    <col min="13842" max="13842" width="7.7109375" style="86" bestFit="1" customWidth="1"/>
    <col min="13843" max="14080" width="11.42578125" style="86"/>
    <col min="14081" max="14081" width="11.7109375" style="86" customWidth="1"/>
    <col min="14082" max="14082" width="0.85546875" style="86" customWidth="1"/>
    <col min="14083" max="14083" width="9.140625" style="86" bestFit="1" customWidth="1"/>
    <col min="14084" max="14085" width="6" style="86" customWidth="1"/>
    <col min="14086" max="14086" width="5.85546875" style="86" customWidth="1"/>
    <col min="14087" max="14087" width="9.140625" style="86" bestFit="1" customWidth="1"/>
    <col min="14088" max="14090" width="6" style="86" customWidth="1"/>
    <col min="14091" max="14091" width="6.140625" style="86" customWidth="1"/>
    <col min="14092" max="14092" width="9.140625" style="86" bestFit="1" customWidth="1"/>
    <col min="14093" max="14095" width="6" style="86" customWidth="1"/>
    <col min="14096" max="14096" width="6.140625" style="86" customWidth="1"/>
    <col min="14097" max="14097" width="0.7109375" style="86" customWidth="1"/>
    <col min="14098" max="14098" width="7.7109375" style="86" bestFit="1" customWidth="1"/>
    <col min="14099" max="14336" width="11.42578125" style="86"/>
    <col min="14337" max="14337" width="11.7109375" style="86" customWidth="1"/>
    <col min="14338" max="14338" width="0.85546875" style="86" customWidth="1"/>
    <col min="14339" max="14339" width="9.140625" style="86" bestFit="1" customWidth="1"/>
    <col min="14340" max="14341" width="6" style="86" customWidth="1"/>
    <col min="14342" max="14342" width="5.85546875" style="86" customWidth="1"/>
    <col min="14343" max="14343" width="9.140625" style="86" bestFit="1" customWidth="1"/>
    <col min="14344" max="14346" width="6" style="86" customWidth="1"/>
    <col min="14347" max="14347" width="6.140625" style="86" customWidth="1"/>
    <col min="14348" max="14348" width="9.140625" style="86" bestFit="1" customWidth="1"/>
    <col min="14349" max="14351" width="6" style="86" customWidth="1"/>
    <col min="14352" max="14352" width="6.140625" style="86" customWidth="1"/>
    <col min="14353" max="14353" width="0.7109375" style="86" customWidth="1"/>
    <col min="14354" max="14354" width="7.7109375" style="86" bestFit="1" customWidth="1"/>
    <col min="14355" max="14592" width="11.42578125" style="86"/>
    <col min="14593" max="14593" width="11.7109375" style="86" customWidth="1"/>
    <col min="14594" max="14594" width="0.85546875" style="86" customWidth="1"/>
    <col min="14595" max="14595" width="9.140625" style="86" bestFit="1" customWidth="1"/>
    <col min="14596" max="14597" width="6" style="86" customWidth="1"/>
    <col min="14598" max="14598" width="5.85546875" style="86" customWidth="1"/>
    <col min="14599" max="14599" width="9.140625" style="86" bestFit="1" customWidth="1"/>
    <col min="14600" max="14602" width="6" style="86" customWidth="1"/>
    <col min="14603" max="14603" width="6.140625" style="86" customWidth="1"/>
    <col min="14604" max="14604" width="9.140625" style="86" bestFit="1" customWidth="1"/>
    <col min="14605" max="14607" width="6" style="86" customWidth="1"/>
    <col min="14608" max="14608" width="6.140625" style="86" customWidth="1"/>
    <col min="14609" max="14609" width="0.7109375" style="86" customWidth="1"/>
    <col min="14610" max="14610" width="7.7109375" style="86" bestFit="1" customWidth="1"/>
    <col min="14611" max="14848" width="11.42578125" style="86"/>
    <col min="14849" max="14849" width="11.7109375" style="86" customWidth="1"/>
    <col min="14850" max="14850" width="0.85546875" style="86" customWidth="1"/>
    <col min="14851" max="14851" width="9.140625" style="86" bestFit="1" customWidth="1"/>
    <col min="14852" max="14853" width="6" style="86" customWidth="1"/>
    <col min="14854" max="14854" width="5.85546875" style="86" customWidth="1"/>
    <col min="14855" max="14855" width="9.140625" style="86" bestFit="1" customWidth="1"/>
    <col min="14856" max="14858" width="6" style="86" customWidth="1"/>
    <col min="14859" max="14859" width="6.140625" style="86" customWidth="1"/>
    <col min="14860" max="14860" width="9.140625" style="86" bestFit="1" customWidth="1"/>
    <col min="14861" max="14863" width="6" style="86" customWidth="1"/>
    <col min="14864" max="14864" width="6.140625" style="86" customWidth="1"/>
    <col min="14865" max="14865" width="0.7109375" style="86" customWidth="1"/>
    <col min="14866" max="14866" width="7.7109375" style="86" bestFit="1" customWidth="1"/>
    <col min="14867" max="15104" width="11.42578125" style="86"/>
    <col min="15105" max="15105" width="11.7109375" style="86" customWidth="1"/>
    <col min="15106" max="15106" width="0.85546875" style="86" customWidth="1"/>
    <col min="15107" max="15107" width="9.140625" style="86" bestFit="1" customWidth="1"/>
    <col min="15108" max="15109" width="6" style="86" customWidth="1"/>
    <col min="15110" max="15110" width="5.85546875" style="86" customWidth="1"/>
    <col min="15111" max="15111" width="9.140625" style="86" bestFit="1" customWidth="1"/>
    <col min="15112" max="15114" width="6" style="86" customWidth="1"/>
    <col min="15115" max="15115" width="6.140625" style="86" customWidth="1"/>
    <col min="15116" max="15116" width="9.140625" style="86" bestFit="1" customWidth="1"/>
    <col min="15117" max="15119" width="6" style="86" customWidth="1"/>
    <col min="15120" max="15120" width="6.140625" style="86" customWidth="1"/>
    <col min="15121" max="15121" width="0.7109375" style="86" customWidth="1"/>
    <col min="15122" max="15122" width="7.7109375" style="86" bestFit="1" customWidth="1"/>
    <col min="15123" max="15360" width="11.42578125" style="86"/>
    <col min="15361" max="15361" width="11.7109375" style="86" customWidth="1"/>
    <col min="15362" max="15362" width="0.85546875" style="86" customWidth="1"/>
    <col min="15363" max="15363" width="9.140625" style="86" bestFit="1" customWidth="1"/>
    <col min="15364" max="15365" width="6" style="86" customWidth="1"/>
    <col min="15366" max="15366" width="5.85546875" style="86" customWidth="1"/>
    <col min="15367" max="15367" width="9.140625" style="86" bestFit="1" customWidth="1"/>
    <col min="15368" max="15370" width="6" style="86" customWidth="1"/>
    <col min="15371" max="15371" width="6.140625" style="86" customWidth="1"/>
    <col min="15372" max="15372" width="9.140625" style="86" bestFit="1" customWidth="1"/>
    <col min="15373" max="15375" width="6" style="86" customWidth="1"/>
    <col min="15376" max="15376" width="6.140625" style="86" customWidth="1"/>
    <col min="15377" max="15377" width="0.7109375" style="86" customWidth="1"/>
    <col min="15378" max="15378" width="7.7109375" style="86" bestFit="1" customWidth="1"/>
    <col min="15379" max="15616" width="11.42578125" style="86"/>
    <col min="15617" max="15617" width="11.7109375" style="86" customWidth="1"/>
    <col min="15618" max="15618" width="0.85546875" style="86" customWidth="1"/>
    <col min="15619" max="15619" width="9.140625" style="86" bestFit="1" customWidth="1"/>
    <col min="15620" max="15621" width="6" style="86" customWidth="1"/>
    <col min="15622" max="15622" width="5.85546875" style="86" customWidth="1"/>
    <col min="15623" max="15623" width="9.140625" style="86" bestFit="1" customWidth="1"/>
    <col min="15624" max="15626" width="6" style="86" customWidth="1"/>
    <col min="15627" max="15627" width="6.140625" style="86" customWidth="1"/>
    <col min="15628" max="15628" width="9.140625" style="86" bestFit="1" customWidth="1"/>
    <col min="15629" max="15631" width="6" style="86" customWidth="1"/>
    <col min="15632" max="15632" width="6.140625" style="86" customWidth="1"/>
    <col min="15633" max="15633" width="0.7109375" style="86" customWidth="1"/>
    <col min="15634" max="15634" width="7.7109375" style="86" bestFit="1" customWidth="1"/>
    <col min="15635" max="15872" width="11.42578125" style="86"/>
    <col min="15873" max="15873" width="11.7109375" style="86" customWidth="1"/>
    <col min="15874" max="15874" width="0.85546875" style="86" customWidth="1"/>
    <col min="15875" max="15875" width="9.140625" style="86" bestFit="1" customWidth="1"/>
    <col min="15876" max="15877" width="6" style="86" customWidth="1"/>
    <col min="15878" max="15878" width="5.85546875" style="86" customWidth="1"/>
    <col min="15879" max="15879" width="9.140625" style="86" bestFit="1" customWidth="1"/>
    <col min="15880" max="15882" width="6" style="86" customWidth="1"/>
    <col min="15883" max="15883" width="6.140625" style="86" customWidth="1"/>
    <col min="15884" max="15884" width="9.140625" style="86" bestFit="1" customWidth="1"/>
    <col min="15885" max="15887" width="6" style="86" customWidth="1"/>
    <col min="15888" max="15888" width="6.140625" style="86" customWidth="1"/>
    <col min="15889" max="15889" width="0.7109375" style="86" customWidth="1"/>
    <col min="15890" max="15890" width="7.7109375" style="86" bestFit="1" customWidth="1"/>
    <col min="15891" max="16128" width="11.42578125" style="86"/>
    <col min="16129" max="16129" width="11.7109375" style="86" customWidth="1"/>
    <col min="16130" max="16130" width="0.85546875" style="86" customWidth="1"/>
    <col min="16131" max="16131" width="9.140625" style="86" bestFit="1" customWidth="1"/>
    <col min="16132" max="16133" width="6" style="86" customWidth="1"/>
    <col min="16134" max="16134" width="5.85546875" style="86" customWidth="1"/>
    <col min="16135" max="16135" width="9.140625" style="86" bestFit="1" customWidth="1"/>
    <col min="16136" max="16138" width="6" style="86" customWidth="1"/>
    <col min="16139" max="16139" width="6.140625" style="86" customWidth="1"/>
    <col min="16140" max="16140" width="9.140625" style="86" bestFit="1" customWidth="1"/>
    <col min="16141" max="16143" width="6" style="86" customWidth="1"/>
    <col min="16144" max="16144" width="6.140625" style="86" customWidth="1"/>
    <col min="16145" max="16145" width="0.7109375" style="86" customWidth="1"/>
    <col min="16146" max="16146" width="7.7109375" style="86" bestFit="1" customWidth="1"/>
    <col min="16147" max="16384" width="11.42578125" style="86"/>
  </cols>
  <sheetData>
    <row r="1" spans="1:25" ht="23.25" x14ac:dyDescent="0.35">
      <c r="A1" s="130"/>
      <c r="B1" s="172" t="s">
        <v>61</v>
      </c>
      <c r="C1" s="172"/>
      <c r="D1" s="172"/>
      <c r="E1" s="172"/>
      <c r="F1" s="172"/>
      <c r="G1" s="172"/>
      <c r="H1" s="172"/>
      <c r="I1" s="172"/>
      <c r="J1" s="88"/>
      <c r="K1" s="88"/>
      <c r="L1" s="88"/>
      <c r="M1" s="88"/>
      <c r="N1" s="88"/>
      <c r="O1" s="88"/>
      <c r="P1" s="88"/>
      <c r="Q1" s="88"/>
      <c r="R1" s="88"/>
      <c r="S1" s="88"/>
      <c r="X1" s="88"/>
    </row>
    <row r="2" spans="1:25" ht="18" x14ac:dyDescent="0.25">
      <c r="A2" s="130"/>
      <c r="B2" s="89"/>
      <c r="C2" s="89"/>
      <c r="D2" s="89"/>
      <c r="E2" s="89"/>
      <c r="F2" s="89"/>
      <c r="G2" s="89"/>
      <c r="H2" s="89"/>
      <c r="I2" s="89"/>
      <c r="J2" s="88"/>
      <c r="K2" s="88"/>
      <c r="L2" s="88"/>
      <c r="M2" s="88"/>
      <c r="N2" s="88"/>
      <c r="O2" s="88"/>
      <c r="P2" s="88"/>
      <c r="Q2" s="88"/>
      <c r="R2" s="88"/>
      <c r="S2" s="88"/>
      <c r="X2" s="88"/>
    </row>
    <row r="3" spans="1:25" ht="18" x14ac:dyDescent="0.25">
      <c r="C3" s="89"/>
      <c r="D3" s="89"/>
      <c r="E3" s="89"/>
      <c r="F3" s="89"/>
      <c r="G3" s="89"/>
      <c r="H3" s="89"/>
      <c r="I3" s="89"/>
      <c r="J3" s="88"/>
      <c r="K3" s="88"/>
      <c r="L3" s="88"/>
      <c r="M3" s="88"/>
      <c r="N3" s="88"/>
      <c r="O3" s="88"/>
      <c r="P3" s="88"/>
      <c r="Q3" s="88"/>
      <c r="R3" s="88"/>
      <c r="S3" s="88"/>
      <c r="X3" s="88"/>
    </row>
    <row r="4" spans="1:25" ht="7.5" customHeight="1" thickBot="1" x14ac:dyDescent="0.3">
      <c r="A4" s="130"/>
      <c r="B4" s="90"/>
      <c r="C4" s="90"/>
      <c r="D4" s="90"/>
      <c r="E4" s="90"/>
      <c r="F4" s="91"/>
      <c r="G4" s="91"/>
      <c r="H4" s="91"/>
      <c r="I4" s="91"/>
      <c r="J4" s="88"/>
      <c r="K4" s="91"/>
      <c r="L4" s="91"/>
      <c r="M4" s="91"/>
      <c r="N4" s="91"/>
      <c r="O4" s="88"/>
      <c r="P4" s="91"/>
      <c r="Q4" s="91"/>
      <c r="R4" s="91"/>
      <c r="S4" s="91"/>
      <c r="X4" s="91"/>
    </row>
    <row r="5" spans="1:25" ht="8.25" customHeight="1" x14ac:dyDescent="0.25">
      <c r="A5" s="173" t="s">
        <v>18</v>
      </c>
      <c r="B5" s="176" t="s">
        <v>16</v>
      </c>
      <c r="C5" s="179" t="s">
        <v>62</v>
      </c>
      <c r="D5" s="180"/>
      <c r="E5" s="176" t="s">
        <v>63</v>
      </c>
      <c r="F5" s="183"/>
      <c r="G5" s="184"/>
      <c r="H5" s="184"/>
      <c r="I5" s="185"/>
      <c r="K5" s="183"/>
      <c r="L5" s="184"/>
      <c r="M5" s="184"/>
      <c r="N5" s="185"/>
      <c r="P5" s="183"/>
      <c r="Q5" s="184"/>
      <c r="R5" s="184"/>
      <c r="S5" s="185"/>
      <c r="U5" s="187" t="s">
        <v>64</v>
      </c>
      <c r="V5" s="188"/>
      <c r="W5" s="188"/>
      <c r="X5" s="188"/>
      <c r="Y5" s="189"/>
    </row>
    <row r="6" spans="1:25" ht="13.5" customHeight="1" thickBot="1" x14ac:dyDescent="0.3">
      <c r="A6" s="174"/>
      <c r="B6" s="177"/>
      <c r="C6" s="181"/>
      <c r="D6" s="182"/>
      <c r="E6" s="177"/>
      <c r="F6" s="193" t="s">
        <v>65</v>
      </c>
      <c r="G6" s="194"/>
      <c r="H6" s="194"/>
      <c r="I6" s="195"/>
      <c r="K6" s="193" t="s">
        <v>66</v>
      </c>
      <c r="L6" s="194"/>
      <c r="M6" s="194"/>
      <c r="N6" s="195"/>
      <c r="P6" s="193" t="s">
        <v>67</v>
      </c>
      <c r="Q6" s="194"/>
      <c r="R6" s="194"/>
      <c r="S6" s="195"/>
      <c r="U6" s="190"/>
      <c r="V6" s="191"/>
      <c r="W6" s="191"/>
      <c r="X6" s="191"/>
      <c r="Y6" s="192"/>
    </row>
    <row r="7" spans="1:25" ht="3.4" customHeight="1" thickBot="1" x14ac:dyDescent="0.3">
      <c r="A7" s="174"/>
      <c r="B7" s="177"/>
      <c r="C7" s="181"/>
      <c r="D7" s="182"/>
      <c r="E7" s="177"/>
      <c r="F7" s="186"/>
      <c r="G7" s="186"/>
      <c r="H7" s="186"/>
      <c r="I7" s="186"/>
      <c r="K7" s="186"/>
      <c r="L7" s="186"/>
      <c r="M7" s="186"/>
      <c r="N7" s="186"/>
      <c r="P7" s="186"/>
      <c r="Q7" s="186"/>
      <c r="R7" s="186"/>
      <c r="S7" s="186"/>
      <c r="X7" s="86"/>
    </row>
    <row r="8" spans="1:25" ht="17.25" thickBot="1" x14ac:dyDescent="0.3">
      <c r="A8" s="174"/>
      <c r="B8" s="177"/>
      <c r="C8" s="181"/>
      <c r="D8" s="182"/>
      <c r="E8" s="177"/>
      <c r="F8" s="196" t="s">
        <v>68</v>
      </c>
      <c r="G8" s="196" t="s">
        <v>62</v>
      </c>
      <c r="H8" s="196" t="s">
        <v>69</v>
      </c>
      <c r="I8" s="196" t="s">
        <v>70</v>
      </c>
      <c r="K8" s="196" t="s">
        <v>68</v>
      </c>
      <c r="L8" s="196" t="s">
        <v>62</v>
      </c>
      <c r="M8" s="196" t="s">
        <v>69</v>
      </c>
      <c r="N8" s="196" t="s">
        <v>70</v>
      </c>
      <c r="P8" s="196" t="s">
        <v>68</v>
      </c>
      <c r="Q8" s="196" t="s">
        <v>62</v>
      </c>
      <c r="R8" s="196" t="s">
        <v>69</v>
      </c>
      <c r="S8" s="196" t="s">
        <v>70</v>
      </c>
      <c r="U8" s="196" t="s">
        <v>71</v>
      </c>
      <c r="V8" s="196" t="s">
        <v>72</v>
      </c>
      <c r="W8" s="196" t="s">
        <v>69</v>
      </c>
      <c r="X8" s="196" t="s">
        <v>70</v>
      </c>
      <c r="Y8" s="196" t="s">
        <v>73</v>
      </c>
    </row>
    <row r="9" spans="1:25" ht="17.25" thickBot="1" x14ac:dyDescent="0.3">
      <c r="A9" s="175"/>
      <c r="B9" s="178"/>
      <c r="C9" s="92" t="s">
        <v>17</v>
      </c>
      <c r="D9" s="92" t="s">
        <v>74</v>
      </c>
      <c r="E9" s="178"/>
      <c r="F9" s="197"/>
      <c r="G9" s="197"/>
      <c r="H9" s="197"/>
      <c r="I9" s="197"/>
      <c r="K9" s="197"/>
      <c r="L9" s="197"/>
      <c r="M9" s="197"/>
      <c r="N9" s="197"/>
      <c r="P9" s="197"/>
      <c r="Q9" s="197"/>
      <c r="R9" s="197"/>
      <c r="S9" s="197"/>
      <c r="U9" s="197"/>
      <c r="V9" s="197"/>
      <c r="W9" s="197"/>
      <c r="X9" s="197"/>
      <c r="Y9" s="197"/>
    </row>
    <row r="10" spans="1:25" ht="3.75" customHeight="1" x14ac:dyDescent="0.25">
      <c r="F10" s="86" t="s">
        <v>75</v>
      </c>
      <c r="G10" s="86"/>
      <c r="H10" s="86"/>
      <c r="I10" s="86"/>
      <c r="K10" s="86" t="s">
        <v>75</v>
      </c>
      <c r="L10" s="86"/>
      <c r="M10" s="86"/>
      <c r="N10" s="86"/>
      <c r="P10" s="86" t="s">
        <v>75</v>
      </c>
      <c r="Q10" s="86"/>
      <c r="R10" s="86"/>
      <c r="S10" s="86"/>
      <c r="X10" s="86"/>
    </row>
    <row r="11" spans="1:25" ht="18" x14ac:dyDescent="0.25">
      <c r="A11" s="167" t="s">
        <v>109</v>
      </c>
      <c r="B11" s="167"/>
      <c r="F11" s="86"/>
      <c r="G11" s="86"/>
      <c r="H11" s="86"/>
      <c r="I11" s="86"/>
      <c r="K11" s="86"/>
      <c r="L11" s="86"/>
      <c r="M11" s="86"/>
      <c r="N11" s="86"/>
      <c r="P11" s="86"/>
      <c r="Q11" s="86"/>
      <c r="R11" s="86"/>
      <c r="S11" s="86"/>
      <c r="X11" s="86"/>
    </row>
    <row r="12" spans="1:25" ht="3.75" customHeight="1" thickBot="1" x14ac:dyDescent="0.3">
      <c r="F12" s="86"/>
      <c r="G12" s="86"/>
      <c r="H12" s="86"/>
      <c r="I12" s="86"/>
      <c r="K12" s="86"/>
      <c r="L12" s="86"/>
      <c r="M12" s="86"/>
      <c r="N12" s="86"/>
      <c r="P12" s="86"/>
      <c r="Q12" s="86"/>
      <c r="R12" s="86"/>
      <c r="S12" s="86"/>
      <c r="X12" s="86"/>
    </row>
    <row r="13" spans="1:25" x14ac:dyDescent="0.25">
      <c r="A13" s="168" t="s">
        <v>47</v>
      </c>
      <c r="B13" s="87" t="s">
        <v>3</v>
      </c>
      <c r="C13" s="93" t="s">
        <v>3</v>
      </c>
      <c r="D13" s="93"/>
      <c r="E13" s="94" t="s">
        <v>90</v>
      </c>
      <c r="F13" s="95">
        <v>131</v>
      </c>
      <c r="G13" s="93" t="s">
        <v>3</v>
      </c>
      <c r="H13" s="93" t="s">
        <v>3</v>
      </c>
      <c r="I13" s="93" t="s">
        <v>3</v>
      </c>
      <c r="J13" s="88" t="s">
        <v>3</v>
      </c>
      <c r="K13" s="95" t="s">
        <v>3</v>
      </c>
      <c r="L13" s="93" t="s">
        <v>3</v>
      </c>
      <c r="M13" s="93" t="s">
        <v>3</v>
      </c>
      <c r="N13" s="93" t="s">
        <v>3</v>
      </c>
      <c r="O13" s="88" t="s">
        <v>3</v>
      </c>
      <c r="P13" s="95">
        <v>115</v>
      </c>
      <c r="Q13" s="93" t="s">
        <v>3</v>
      </c>
      <c r="R13" s="93" t="s">
        <v>3</v>
      </c>
      <c r="S13" s="93" t="s">
        <v>3</v>
      </c>
      <c r="T13" s="86" t="s">
        <v>3</v>
      </c>
      <c r="U13" s="215">
        <f>SUM(F13,K13,P13)</f>
        <v>246</v>
      </c>
      <c r="V13" s="96"/>
      <c r="W13" s="96"/>
      <c r="X13" s="93" t="s">
        <v>3</v>
      </c>
      <c r="Y13" s="96"/>
    </row>
    <row r="14" spans="1:25" x14ac:dyDescent="0.25">
      <c r="A14" s="169"/>
      <c r="B14" s="97"/>
      <c r="C14" s="98"/>
      <c r="D14" s="98"/>
      <c r="E14" s="99" t="s">
        <v>91</v>
      </c>
      <c r="F14" s="100">
        <v>146</v>
      </c>
      <c r="G14" s="98"/>
      <c r="H14" s="98"/>
      <c r="I14" s="98"/>
      <c r="J14" s="88"/>
      <c r="K14" s="100">
        <v>167</v>
      </c>
      <c r="L14" s="98"/>
      <c r="M14" s="98"/>
      <c r="N14" s="98"/>
      <c r="O14" s="88"/>
      <c r="P14" s="100"/>
      <c r="Q14" s="98"/>
      <c r="R14" s="98"/>
      <c r="S14" s="98"/>
      <c r="U14" s="101">
        <f>SUM(F14,K14,P14)</f>
        <v>313</v>
      </c>
      <c r="V14" s="102"/>
      <c r="W14" s="102"/>
      <c r="X14" s="98"/>
      <c r="Y14" s="102"/>
    </row>
    <row r="15" spans="1:25" x14ac:dyDescent="0.25">
      <c r="A15" s="170"/>
      <c r="B15" s="97"/>
      <c r="C15" s="98"/>
      <c r="D15" s="98"/>
      <c r="E15" s="99" t="s">
        <v>92</v>
      </c>
      <c r="F15" s="100">
        <v>166</v>
      </c>
      <c r="G15" s="98"/>
      <c r="H15" s="98"/>
      <c r="I15" s="98"/>
      <c r="J15" s="88"/>
      <c r="K15" s="100">
        <v>156</v>
      </c>
      <c r="L15" s="98"/>
      <c r="M15" s="98"/>
      <c r="N15" s="98"/>
      <c r="O15" s="88"/>
      <c r="P15" s="100">
        <v>144</v>
      </c>
      <c r="Q15" s="98"/>
      <c r="R15" s="98"/>
      <c r="S15" s="98"/>
      <c r="U15" s="101">
        <f>SUM(F15,K15,P15)</f>
        <v>466</v>
      </c>
      <c r="V15" s="102"/>
      <c r="W15" s="102"/>
      <c r="X15" s="98"/>
      <c r="Y15" s="102"/>
    </row>
    <row r="16" spans="1:25" ht="17.25" thickBot="1" x14ac:dyDescent="0.3">
      <c r="A16" s="170"/>
      <c r="B16" s="97"/>
      <c r="C16" s="98"/>
      <c r="D16" s="98"/>
      <c r="E16" s="103" t="s">
        <v>93</v>
      </c>
      <c r="F16" s="100" t="s">
        <v>3</v>
      </c>
      <c r="G16" s="104"/>
      <c r="H16" s="104"/>
      <c r="I16" s="104"/>
      <c r="J16" s="88"/>
      <c r="K16" s="100">
        <v>228</v>
      </c>
      <c r="L16" s="104"/>
      <c r="M16" s="104"/>
      <c r="N16" s="104"/>
      <c r="O16" s="88"/>
      <c r="P16" s="100">
        <v>159</v>
      </c>
      <c r="Q16" s="104"/>
      <c r="R16" s="104"/>
      <c r="S16" s="104"/>
      <c r="U16" s="216">
        <f>SUM(F16,K16,P16)</f>
        <v>387</v>
      </c>
      <c r="V16" s="105"/>
      <c r="W16" s="105"/>
      <c r="X16" s="104"/>
      <c r="Y16" s="105"/>
    </row>
    <row r="17" spans="1:25" ht="17.25" thickBot="1" x14ac:dyDescent="0.3">
      <c r="A17" s="170"/>
      <c r="B17" s="106" t="s">
        <v>5</v>
      </c>
      <c r="C17" s="107">
        <v>0</v>
      </c>
      <c r="D17" s="107">
        <v>0</v>
      </c>
      <c r="E17" s="108"/>
      <c r="F17" s="107">
        <f>SUM(F13:F16)</f>
        <v>443</v>
      </c>
      <c r="G17" s="110">
        <f>C17</f>
        <v>0</v>
      </c>
      <c r="H17" s="111">
        <f>SUM(F17:G17)</f>
        <v>443</v>
      </c>
      <c r="I17" s="127">
        <v>1</v>
      </c>
      <c r="K17" s="107">
        <f>SUM(K13:K16)</f>
        <v>551</v>
      </c>
      <c r="L17" s="110">
        <f>C17</f>
        <v>0</v>
      </c>
      <c r="M17" s="111">
        <f>SUM(K17:L17)</f>
        <v>551</v>
      </c>
      <c r="N17" s="127">
        <v>1</v>
      </c>
      <c r="P17" s="107">
        <f>SUM(P13:P16)</f>
        <v>418</v>
      </c>
      <c r="Q17" s="110">
        <f>L17</f>
        <v>0</v>
      </c>
      <c r="R17" s="111">
        <f>SUM(N17:P17)</f>
        <v>419</v>
      </c>
      <c r="S17" s="127">
        <v>0</v>
      </c>
      <c r="U17" s="107">
        <f t="shared" ref="U17:U21" si="0">F17+K17+P17</f>
        <v>1412</v>
      </c>
      <c r="V17" s="107">
        <f>G17+L17+Q17</f>
        <v>0</v>
      </c>
      <c r="W17" s="109">
        <f>SUM(U17:V17)</f>
        <v>1412</v>
      </c>
      <c r="X17" s="127">
        <v>1</v>
      </c>
      <c r="Y17" s="125">
        <f>SUM(I17,N17,S17,X17)</f>
        <v>3</v>
      </c>
    </row>
    <row r="18" spans="1:25" x14ac:dyDescent="0.25">
      <c r="A18" s="170"/>
      <c r="B18" s="87" t="s">
        <v>3</v>
      </c>
      <c r="C18" s="93"/>
      <c r="D18" s="93"/>
      <c r="E18" s="94" t="s">
        <v>94</v>
      </c>
      <c r="F18" s="112">
        <v>93</v>
      </c>
      <c r="G18" s="93" t="s">
        <v>3</v>
      </c>
      <c r="H18" s="93" t="s">
        <v>3</v>
      </c>
      <c r="I18" s="93" t="s">
        <v>3</v>
      </c>
      <c r="J18" s="88"/>
      <c r="K18" s="112">
        <v>119</v>
      </c>
      <c r="L18" s="93" t="s">
        <v>3</v>
      </c>
      <c r="M18" s="93" t="s">
        <v>3</v>
      </c>
      <c r="N18" s="93" t="s">
        <v>3</v>
      </c>
      <c r="O18" s="88"/>
      <c r="P18" s="112">
        <v>105</v>
      </c>
      <c r="Q18" s="93" t="s">
        <v>3</v>
      </c>
      <c r="R18" s="93" t="s">
        <v>3</v>
      </c>
      <c r="S18" s="93" t="s">
        <v>3</v>
      </c>
      <c r="U18" s="101">
        <f>SUM(F18,K18,P18)</f>
        <v>317</v>
      </c>
      <c r="V18" s="113"/>
      <c r="W18" s="96"/>
      <c r="X18" s="93" t="s">
        <v>3</v>
      </c>
      <c r="Y18" s="114"/>
    </row>
    <row r="19" spans="1:25" x14ac:dyDescent="0.25">
      <c r="A19" s="170"/>
      <c r="B19" s="97"/>
      <c r="C19" s="98"/>
      <c r="D19" s="98"/>
      <c r="E19" s="99" t="s">
        <v>95</v>
      </c>
      <c r="F19" s="112">
        <v>83</v>
      </c>
      <c r="G19" s="98"/>
      <c r="H19" s="98"/>
      <c r="I19" s="98"/>
      <c r="J19" s="88"/>
      <c r="K19" s="112">
        <v>110</v>
      </c>
      <c r="L19" s="98"/>
      <c r="M19" s="98"/>
      <c r="N19" s="98"/>
      <c r="O19" s="88"/>
      <c r="P19" s="112">
        <v>102</v>
      </c>
      <c r="Q19" s="98"/>
      <c r="R19" s="98"/>
      <c r="S19" s="98"/>
      <c r="U19" s="101">
        <f>SUM(F19,K19,P19)</f>
        <v>295</v>
      </c>
      <c r="V19" s="115"/>
      <c r="W19" s="102"/>
      <c r="X19" s="98"/>
      <c r="Y19" s="116"/>
    </row>
    <row r="20" spans="1:25" ht="17.25" thickBot="1" x14ac:dyDescent="0.3">
      <c r="A20" s="170"/>
      <c r="B20" s="97"/>
      <c r="C20" s="98"/>
      <c r="D20" s="98"/>
      <c r="E20" s="103" t="s">
        <v>96</v>
      </c>
      <c r="F20" s="112">
        <v>147</v>
      </c>
      <c r="G20" s="104"/>
      <c r="H20" s="104"/>
      <c r="I20" s="104"/>
      <c r="J20" s="88"/>
      <c r="K20" s="112">
        <v>135</v>
      </c>
      <c r="L20" s="104"/>
      <c r="M20" s="104"/>
      <c r="N20" s="104"/>
      <c r="O20" s="88"/>
      <c r="P20" s="112">
        <v>140</v>
      </c>
      <c r="Q20" s="104"/>
      <c r="R20" s="104"/>
      <c r="S20" s="104"/>
      <c r="U20" s="101">
        <f>SUM(F20,K20,P20)</f>
        <v>422</v>
      </c>
      <c r="V20" s="117"/>
      <c r="W20" s="105"/>
      <c r="X20" s="104"/>
      <c r="Y20" s="118"/>
    </row>
    <row r="21" spans="1:25" ht="17.25" thickBot="1" x14ac:dyDescent="0.3">
      <c r="A21" s="171"/>
      <c r="B21" s="106" t="s">
        <v>13</v>
      </c>
      <c r="C21" s="107">
        <v>104</v>
      </c>
      <c r="D21" s="107">
        <v>312</v>
      </c>
      <c r="E21" s="108"/>
      <c r="F21" s="107">
        <f>SUM(F18:F20)</f>
        <v>323</v>
      </c>
      <c r="G21" s="110">
        <f>C21</f>
        <v>104</v>
      </c>
      <c r="H21" s="111">
        <f>SUM(F21:G21)</f>
        <v>427</v>
      </c>
      <c r="I21" s="126">
        <v>0</v>
      </c>
      <c r="K21" s="107">
        <f>SUM(K18:K20)</f>
        <v>364</v>
      </c>
      <c r="L21" s="110">
        <f>C21</f>
        <v>104</v>
      </c>
      <c r="M21" s="111">
        <f>SUM(K21:L21)</f>
        <v>468</v>
      </c>
      <c r="N21" s="126">
        <v>0</v>
      </c>
      <c r="P21" s="107">
        <f>SUM(P18:P20)</f>
        <v>347</v>
      </c>
      <c r="Q21" s="110">
        <f>L21</f>
        <v>104</v>
      </c>
      <c r="R21" s="111">
        <f>SUM(P21:Q21)</f>
        <v>451</v>
      </c>
      <c r="S21" s="126">
        <v>1</v>
      </c>
      <c r="U21" s="107">
        <f t="shared" si="0"/>
        <v>1034</v>
      </c>
      <c r="V21" s="119">
        <f>G21+L21+Q21</f>
        <v>312</v>
      </c>
      <c r="W21" s="109">
        <f>SUM(U21:V21)</f>
        <v>1346</v>
      </c>
      <c r="X21" s="126">
        <v>0</v>
      </c>
      <c r="Y21" s="125">
        <f>SUM(I21,N21,S21,X21)</f>
        <v>1</v>
      </c>
    </row>
    <row r="22" spans="1:25" ht="3" customHeight="1" thickBot="1" x14ac:dyDescent="0.3">
      <c r="A22" s="120"/>
      <c r="B22" s="120"/>
      <c r="C22" s="121" t="s">
        <v>3</v>
      </c>
      <c r="D22" s="120"/>
      <c r="E22" s="120"/>
      <c r="F22" s="122" t="e">
        <f>#REF!</f>
        <v>#REF!</v>
      </c>
      <c r="G22" s="122" t="e">
        <f>#REF!</f>
        <v>#REF!</v>
      </c>
      <c r="H22" s="122" t="e">
        <f>#REF!+E22</f>
        <v>#REF!</v>
      </c>
      <c r="I22" s="122" t="e">
        <f>#REF!+F22</f>
        <v>#REF!</v>
      </c>
      <c r="K22" s="122" t="e">
        <f>#REF!</f>
        <v>#REF!</v>
      </c>
      <c r="L22" s="122" t="e">
        <f>#REF!</f>
        <v>#REF!</v>
      </c>
      <c r="M22" s="122" t="e">
        <f>#REF!+J22</f>
        <v>#REF!</v>
      </c>
      <c r="N22" s="122" t="e">
        <f>#REF!+K22</f>
        <v>#REF!</v>
      </c>
      <c r="P22" s="122" t="e">
        <f>#REF!</f>
        <v>#REF!</v>
      </c>
      <c r="Q22" s="122" t="e">
        <f>#REF!</f>
        <v>#REF!</v>
      </c>
      <c r="R22" s="122" t="e">
        <f>#REF!+N22</f>
        <v>#REF!</v>
      </c>
      <c r="S22" s="122" t="e">
        <f>#REF!+P22</f>
        <v>#REF!</v>
      </c>
      <c r="U22" s="122" t="e">
        <f>#REF!</f>
        <v>#REF!</v>
      </c>
      <c r="V22" s="122" t="e">
        <f>#REF!</f>
        <v>#REF!</v>
      </c>
      <c r="W22" s="122" t="e">
        <f>#REF!+S22</f>
        <v>#REF!</v>
      </c>
      <c r="X22" s="122" t="e">
        <f>#REF!+U22</f>
        <v>#REF!</v>
      </c>
      <c r="Y22" s="122" t="e">
        <f>#REF!+U22</f>
        <v>#REF!</v>
      </c>
    </row>
    <row r="23" spans="1:25" x14ac:dyDescent="0.25">
      <c r="A23" s="168" t="s">
        <v>48</v>
      </c>
      <c r="B23" s="87" t="s">
        <v>3</v>
      </c>
      <c r="C23" s="93" t="s">
        <v>3</v>
      </c>
      <c r="D23" s="93"/>
      <c r="E23" s="94" t="s">
        <v>97</v>
      </c>
      <c r="F23" s="95">
        <v>173</v>
      </c>
      <c r="G23" s="93" t="s">
        <v>3</v>
      </c>
      <c r="H23" s="93" t="s">
        <v>3</v>
      </c>
      <c r="I23" s="93" t="s">
        <v>3</v>
      </c>
      <c r="J23" s="88" t="s">
        <v>3</v>
      </c>
      <c r="K23" s="95">
        <v>158</v>
      </c>
      <c r="L23" s="93" t="s">
        <v>3</v>
      </c>
      <c r="M23" s="93" t="s">
        <v>3</v>
      </c>
      <c r="N23" s="93" t="s">
        <v>3</v>
      </c>
      <c r="O23" s="88" t="s">
        <v>3</v>
      </c>
      <c r="P23" s="95">
        <v>135</v>
      </c>
      <c r="Q23" s="93" t="s">
        <v>3</v>
      </c>
      <c r="R23" s="93" t="s">
        <v>3</v>
      </c>
      <c r="S23" s="93" t="s">
        <v>3</v>
      </c>
      <c r="T23" s="86" t="s">
        <v>3</v>
      </c>
      <c r="U23" s="101">
        <f>SUM(F23,K23,P23)</f>
        <v>466</v>
      </c>
      <c r="V23" s="96"/>
      <c r="W23" s="96"/>
      <c r="X23" s="93" t="s">
        <v>3</v>
      </c>
      <c r="Y23" s="96"/>
    </row>
    <row r="24" spans="1:25" x14ac:dyDescent="0.25">
      <c r="A24" s="170"/>
      <c r="B24" s="97"/>
      <c r="C24" s="98"/>
      <c r="D24" s="98"/>
      <c r="E24" s="99" t="s">
        <v>98</v>
      </c>
      <c r="F24" s="100">
        <v>104</v>
      </c>
      <c r="G24" s="98"/>
      <c r="H24" s="98"/>
      <c r="I24" s="98"/>
      <c r="J24" s="88"/>
      <c r="K24" s="100">
        <v>99</v>
      </c>
      <c r="L24" s="98"/>
      <c r="M24" s="98"/>
      <c r="N24" s="98"/>
      <c r="O24" s="88"/>
      <c r="P24" s="100">
        <v>95</v>
      </c>
      <c r="Q24" s="98"/>
      <c r="R24" s="98"/>
      <c r="S24" s="98"/>
      <c r="U24" s="101">
        <f>SUM(F24,K24,P24)</f>
        <v>298</v>
      </c>
      <c r="V24" s="102"/>
      <c r="W24" s="102"/>
      <c r="X24" s="98"/>
      <c r="Y24" s="102"/>
    </row>
    <row r="25" spans="1:25" ht="17.25" thickBot="1" x14ac:dyDescent="0.3">
      <c r="A25" s="170"/>
      <c r="B25" s="97"/>
      <c r="C25" s="98"/>
      <c r="D25" s="98"/>
      <c r="E25" s="103" t="s">
        <v>99</v>
      </c>
      <c r="F25" s="100">
        <v>225</v>
      </c>
      <c r="G25" s="104"/>
      <c r="H25" s="104"/>
      <c r="I25" s="104"/>
      <c r="J25" s="88"/>
      <c r="K25" s="100">
        <v>245</v>
      </c>
      <c r="L25" s="104"/>
      <c r="M25" s="104"/>
      <c r="N25" s="104"/>
      <c r="O25" s="88"/>
      <c r="P25" s="100">
        <v>179</v>
      </c>
      <c r="Q25" s="104"/>
      <c r="R25" s="104"/>
      <c r="S25" s="104"/>
      <c r="U25" s="101">
        <f>SUM(F25,K25,P25)</f>
        <v>649</v>
      </c>
      <c r="V25" s="105"/>
      <c r="W25" s="105"/>
      <c r="X25" s="104"/>
      <c r="Y25" s="105"/>
    </row>
    <row r="26" spans="1:25" ht="17.25" thickBot="1" x14ac:dyDescent="0.3">
      <c r="A26" s="170"/>
      <c r="B26" s="106" t="s">
        <v>46</v>
      </c>
      <c r="C26" s="107">
        <v>54</v>
      </c>
      <c r="D26" s="107">
        <v>162</v>
      </c>
      <c r="E26" s="108"/>
      <c r="F26" s="107">
        <f>SUM(F23:F25)</f>
        <v>502</v>
      </c>
      <c r="G26" s="110">
        <f>C26</f>
        <v>54</v>
      </c>
      <c r="H26" s="111">
        <f>SUM(F26:G26)</f>
        <v>556</v>
      </c>
      <c r="I26" s="127">
        <v>1</v>
      </c>
      <c r="K26" s="107">
        <f>SUM(K23:K25)</f>
        <v>502</v>
      </c>
      <c r="L26" s="110">
        <f>C26</f>
        <v>54</v>
      </c>
      <c r="M26" s="111">
        <f>SUM(K26:L26)</f>
        <v>556</v>
      </c>
      <c r="N26" s="127">
        <v>1</v>
      </c>
      <c r="P26" s="107">
        <f>SUM(P23:P25)</f>
        <v>409</v>
      </c>
      <c r="Q26" s="110">
        <f>L26</f>
        <v>54</v>
      </c>
      <c r="R26" s="111">
        <f>SUM(P26:Q26)</f>
        <v>463</v>
      </c>
      <c r="S26" s="127">
        <v>0</v>
      </c>
      <c r="U26" s="107">
        <f t="shared" ref="U26:U30" si="1">F26+K26+P26</f>
        <v>1413</v>
      </c>
      <c r="V26" s="107">
        <f>G26+L26+Q26</f>
        <v>162</v>
      </c>
      <c r="W26" s="109">
        <f>SUM(U26:V26)</f>
        <v>1575</v>
      </c>
      <c r="X26" s="127">
        <v>1</v>
      </c>
      <c r="Y26" s="125">
        <f>SUM(I26,N26,S26,X26)</f>
        <v>3</v>
      </c>
    </row>
    <row r="27" spans="1:25" x14ac:dyDescent="0.25">
      <c r="A27" s="170"/>
      <c r="B27" s="87" t="s">
        <v>3</v>
      </c>
      <c r="C27" s="93"/>
      <c r="D27" s="93"/>
      <c r="E27" s="94" t="s">
        <v>100</v>
      </c>
      <c r="F27" s="112">
        <v>162</v>
      </c>
      <c r="G27" s="93" t="s">
        <v>3</v>
      </c>
      <c r="H27" s="93" t="s">
        <v>3</v>
      </c>
      <c r="I27" s="93" t="s">
        <v>3</v>
      </c>
      <c r="J27" s="88"/>
      <c r="K27" s="112">
        <v>99</v>
      </c>
      <c r="L27" s="93" t="s">
        <v>3</v>
      </c>
      <c r="M27" s="93" t="s">
        <v>3</v>
      </c>
      <c r="N27" s="93" t="s">
        <v>3</v>
      </c>
      <c r="O27" s="88"/>
      <c r="P27" s="112">
        <v>135</v>
      </c>
      <c r="Q27" s="93" t="s">
        <v>3</v>
      </c>
      <c r="R27" s="93" t="s">
        <v>3</v>
      </c>
      <c r="S27" s="93" t="s">
        <v>3</v>
      </c>
      <c r="U27" s="101">
        <f>SUM(F27,K27,P27)</f>
        <v>396</v>
      </c>
      <c r="V27" s="113"/>
      <c r="W27" s="96"/>
      <c r="X27" s="93" t="s">
        <v>3</v>
      </c>
      <c r="Y27" s="114"/>
    </row>
    <row r="28" spans="1:25" x14ac:dyDescent="0.25">
      <c r="A28" s="170"/>
      <c r="B28" s="97"/>
      <c r="C28" s="98"/>
      <c r="D28" s="98"/>
      <c r="E28" s="99" t="s">
        <v>101</v>
      </c>
      <c r="F28" s="112">
        <v>179</v>
      </c>
      <c r="G28" s="98"/>
      <c r="H28" s="98"/>
      <c r="I28" s="98"/>
      <c r="J28" s="88"/>
      <c r="K28" s="112">
        <v>196</v>
      </c>
      <c r="L28" s="98"/>
      <c r="M28" s="123"/>
      <c r="N28" s="98"/>
      <c r="O28" s="88"/>
      <c r="P28" s="112">
        <v>164</v>
      </c>
      <c r="Q28" s="98"/>
      <c r="R28" s="98"/>
      <c r="S28" s="98"/>
      <c r="U28" s="101">
        <f>SUM(F28,K28,P28)</f>
        <v>539</v>
      </c>
      <c r="V28" s="115"/>
      <c r="W28" s="102"/>
      <c r="X28" s="98"/>
      <c r="Y28" s="116"/>
    </row>
    <row r="29" spans="1:25" ht="17.25" thickBot="1" x14ac:dyDescent="0.3">
      <c r="A29" s="170"/>
      <c r="B29" s="97"/>
      <c r="C29" s="98"/>
      <c r="D29" s="98"/>
      <c r="E29" s="103" t="s">
        <v>102</v>
      </c>
      <c r="F29" s="112">
        <v>117</v>
      </c>
      <c r="G29" s="104"/>
      <c r="H29" s="104"/>
      <c r="I29" s="104"/>
      <c r="J29" s="88"/>
      <c r="K29" s="112">
        <v>128</v>
      </c>
      <c r="L29" s="104"/>
      <c r="M29" s="104"/>
      <c r="N29" s="104"/>
      <c r="O29" s="88"/>
      <c r="P29" s="112">
        <v>127</v>
      </c>
      <c r="Q29" s="104"/>
      <c r="R29" s="104"/>
      <c r="S29" s="104"/>
      <c r="U29" s="101">
        <f>SUM(F29,K29,P29)</f>
        <v>372</v>
      </c>
      <c r="V29" s="117"/>
      <c r="W29" s="105"/>
      <c r="X29" s="104"/>
      <c r="Y29" s="118"/>
    </row>
    <row r="30" spans="1:25" ht="17.25" thickBot="1" x14ac:dyDescent="0.3">
      <c r="A30" s="171"/>
      <c r="B30" s="106" t="s">
        <v>10</v>
      </c>
      <c r="C30" s="107">
        <v>70</v>
      </c>
      <c r="D30" s="107">
        <v>210</v>
      </c>
      <c r="E30" s="108"/>
      <c r="F30" s="107">
        <f>SUM(F27:F29)</f>
        <v>458</v>
      </c>
      <c r="G30" s="110">
        <f>C30</f>
        <v>70</v>
      </c>
      <c r="H30" s="111">
        <f>SUM(F30:G30)</f>
        <v>528</v>
      </c>
      <c r="I30" s="126">
        <v>0</v>
      </c>
      <c r="K30" s="107">
        <f>SUM(K27:K29)</f>
        <v>423</v>
      </c>
      <c r="L30" s="110">
        <f>C30</f>
        <v>70</v>
      </c>
      <c r="M30" s="111">
        <f>SUM(K30:L30)</f>
        <v>493</v>
      </c>
      <c r="N30" s="126">
        <v>0</v>
      </c>
      <c r="P30" s="107">
        <f>SUM(P27:P29)</f>
        <v>426</v>
      </c>
      <c r="Q30" s="110">
        <f>L30</f>
        <v>70</v>
      </c>
      <c r="R30" s="111">
        <f>SUM(P30:Q30)</f>
        <v>496</v>
      </c>
      <c r="S30" s="126">
        <v>1</v>
      </c>
      <c r="U30" s="107">
        <f t="shared" si="1"/>
        <v>1307</v>
      </c>
      <c r="V30" s="119">
        <f>G30+L30+Q30</f>
        <v>210</v>
      </c>
      <c r="W30" s="109">
        <f>SUM(U30:V30)</f>
        <v>1517</v>
      </c>
      <c r="X30" s="126">
        <v>0</v>
      </c>
      <c r="Y30" s="125">
        <f>SUM(I30,N30,S30,X30)</f>
        <v>1</v>
      </c>
    </row>
    <row r="31" spans="1:25" ht="3" customHeight="1" thickBot="1" x14ac:dyDescent="0.3">
      <c r="A31" s="120"/>
      <c r="B31" s="120"/>
      <c r="C31" s="121" t="s">
        <v>3</v>
      </c>
      <c r="D31" s="120"/>
      <c r="E31" s="120"/>
      <c r="F31" s="122" t="e">
        <f>#REF!</f>
        <v>#REF!</v>
      </c>
      <c r="G31" s="122" t="e">
        <f>#REF!</f>
        <v>#REF!</v>
      </c>
      <c r="H31" s="122" t="e">
        <f>#REF!+E31</f>
        <v>#REF!</v>
      </c>
      <c r="I31" s="122" t="e">
        <f>#REF!+F31</f>
        <v>#REF!</v>
      </c>
      <c r="K31" s="122" t="e">
        <f>#REF!</f>
        <v>#REF!</v>
      </c>
      <c r="L31" s="122" t="e">
        <f>#REF!</f>
        <v>#REF!</v>
      </c>
      <c r="M31" s="122" t="e">
        <f>#REF!+J31</f>
        <v>#REF!</v>
      </c>
      <c r="N31" s="122" t="e">
        <f>#REF!+K31</f>
        <v>#REF!</v>
      </c>
      <c r="P31" s="122" t="e">
        <f>#REF!</f>
        <v>#REF!</v>
      </c>
      <c r="Q31" s="122" t="e">
        <f>#REF!</f>
        <v>#REF!</v>
      </c>
      <c r="R31" s="122" t="e">
        <f>#REF!+N31</f>
        <v>#REF!</v>
      </c>
      <c r="S31" s="122" t="e">
        <f>#REF!+P31</f>
        <v>#REF!</v>
      </c>
      <c r="U31" s="122" t="e">
        <f>#REF!</f>
        <v>#REF!</v>
      </c>
      <c r="V31" s="122" t="e">
        <f>#REF!</f>
        <v>#REF!</v>
      </c>
      <c r="W31" s="122" t="e">
        <f>#REF!+S31</f>
        <v>#REF!</v>
      </c>
      <c r="X31" s="122" t="e">
        <f>#REF!+U31</f>
        <v>#REF!</v>
      </c>
      <c r="Y31" s="122" t="e">
        <f>#REF!+U31</f>
        <v>#REF!</v>
      </c>
    </row>
    <row r="32" spans="1:25" x14ac:dyDescent="0.25">
      <c r="A32" s="168" t="s">
        <v>29</v>
      </c>
      <c r="B32" s="87" t="s">
        <v>3</v>
      </c>
      <c r="C32" s="93" t="s">
        <v>3</v>
      </c>
      <c r="D32" s="93"/>
      <c r="E32" s="94" t="s">
        <v>87</v>
      </c>
      <c r="F32" s="95">
        <v>190</v>
      </c>
      <c r="G32" s="93" t="s">
        <v>3</v>
      </c>
      <c r="H32" s="93" t="s">
        <v>3</v>
      </c>
      <c r="I32" s="93" t="s">
        <v>3</v>
      </c>
      <c r="J32" s="88" t="s">
        <v>3</v>
      </c>
      <c r="K32" s="95">
        <v>160</v>
      </c>
      <c r="L32" s="93" t="s">
        <v>3</v>
      </c>
      <c r="M32" s="93" t="s">
        <v>3</v>
      </c>
      <c r="N32" s="93" t="s">
        <v>3</v>
      </c>
      <c r="O32" s="88" t="s">
        <v>3</v>
      </c>
      <c r="P32" s="95">
        <v>192</v>
      </c>
      <c r="Q32" s="93" t="s">
        <v>3</v>
      </c>
      <c r="R32" s="93" t="s">
        <v>3</v>
      </c>
      <c r="S32" s="93" t="s">
        <v>3</v>
      </c>
      <c r="T32" s="86" t="s">
        <v>3</v>
      </c>
      <c r="U32" s="101">
        <f>SUM(F32,K32,P32)</f>
        <v>542</v>
      </c>
      <c r="V32" s="96"/>
      <c r="W32" s="96"/>
      <c r="X32" s="93" t="s">
        <v>3</v>
      </c>
      <c r="Y32" s="96"/>
    </row>
    <row r="33" spans="1:25" x14ac:dyDescent="0.25">
      <c r="A33" s="170"/>
      <c r="B33" s="97"/>
      <c r="C33" s="98"/>
      <c r="D33" s="98"/>
      <c r="E33" s="99" t="s">
        <v>88</v>
      </c>
      <c r="F33" s="100">
        <v>145</v>
      </c>
      <c r="G33" s="98"/>
      <c r="H33" s="98"/>
      <c r="I33" s="98"/>
      <c r="J33" s="88"/>
      <c r="K33" s="100">
        <v>113</v>
      </c>
      <c r="L33" s="98"/>
      <c r="M33" s="98"/>
      <c r="N33" s="98"/>
      <c r="O33" s="88"/>
      <c r="P33" s="100">
        <v>137</v>
      </c>
      <c r="Q33" s="98"/>
      <c r="R33" s="98"/>
      <c r="S33" s="98"/>
      <c r="U33" s="101">
        <f>SUM(F33,K33,P33)</f>
        <v>395</v>
      </c>
      <c r="V33" s="102"/>
      <c r="W33" s="102"/>
      <c r="X33" s="98"/>
      <c r="Y33" s="102"/>
    </row>
    <row r="34" spans="1:25" ht="17.25" thickBot="1" x14ac:dyDescent="0.3">
      <c r="A34" s="170"/>
      <c r="B34" s="97"/>
      <c r="C34" s="98"/>
      <c r="D34" s="98"/>
      <c r="E34" s="103" t="s">
        <v>89</v>
      </c>
      <c r="F34" s="100">
        <v>146</v>
      </c>
      <c r="G34" s="104"/>
      <c r="H34" s="104"/>
      <c r="I34" s="104"/>
      <c r="J34" s="88"/>
      <c r="K34" s="100">
        <v>136</v>
      </c>
      <c r="L34" s="104"/>
      <c r="M34" s="104"/>
      <c r="N34" s="104"/>
      <c r="O34" s="88"/>
      <c r="P34" s="100">
        <v>158</v>
      </c>
      <c r="Q34" s="104"/>
      <c r="R34" s="104"/>
      <c r="S34" s="104"/>
      <c r="U34" s="101">
        <f>SUM(F34,K34,P34)</f>
        <v>440</v>
      </c>
      <c r="V34" s="105"/>
      <c r="W34" s="105"/>
      <c r="X34" s="104"/>
      <c r="Y34" s="105"/>
    </row>
    <row r="35" spans="1:25" ht="17.25" thickBot="1" x14ac:dyDescent="0.3">
      <c r="A35" s="170"/>
      <c r="B35" s="106" t="s">
        <v>9</v>
      </c>
      <c r="C35" s="107">
        <v>22</v>
      </c>
      <c r="D35" s="107">
        <v>66</v>
      </c>
      <c r="E35" s="108"/>
      <c r="F35" s="107">
        <f>SUM(F32:F34)</f>
        <v>481</v>
      </c>
      <c r="G35" s="110">
        <f>C35</f>
        <v>22</v>
      </c>
      <c r="H35" s="111">
        <f>SUM(F35:G35)</f>
        <v>503</v>
      </c>
      <c r="I35" s="127">
        <v>1</v>
      </c>
      <c r="K35" s="107">
        <f>SUM(K32:K34)</f>
        <v>409</v>
      </c>
      <c r="L35" s="110">
        <f>C35</f>
        <v>22</v>
      </c>
      <c r="M35" s="111">
        <f>SUM(K35:L35)</f>
        <v>431</v>
      </c>
      <c r="N35" s="127">
        <v>0</v>
      </c>
      <c r="P35" s="107">
        <f>SUM(P32:P34)</f>
        <v>487</v>
      </c>
      <c r="Q35" s="110">
        <f>L35</f>
        <v>22</v>
      </c>
      <c r="R35" s="111">
        <f>SUM(P35:Q35)</f>
        <v>509</v>
      </c>
      <c r="S35" s="127">
        <v>1</v>
      </c>
      <c r="U35" s="107">
        <f t="shared" ref="U35:U39" si="2">F35+K35+P35</f>
        <v>1377</v>
      </c>
      <c r="V35" s="107">
        <f>G35+L35+Q35</f>
        <v>66</v>
      </c>
      <c r="W35" s="109">
        <f>SUM(U35:V35)</f>
        <v>1443</v>
      </c>
      <c r="X35" s="127">
        <v>0</v>
      </c>
      <c r="Y35" s="125">
        <f>SUM(I35,N35,S35,X35)</f>
        <v>2</v>
      </c>
    </row>
    <row r="36" spans="1:25" x14ac:dyDescent="0.25">
      <c r="A36" s="170"/>
      <c r="B36" s="87" t="s">
        <v>3</v>
      </c>
      <c r="C36" s="93"/>
      <c r="D36" s="93"/>
      <c r="E36" s="94" t="s">
        <v>77</v>
      </c>
      <c r="F36" s="112">
        <v>142</v>
      </c>
      <c r="G36" s="93" t="s">
        <v>3</v>
      </c>
      <c r="H36" s="93" t="s">
        <v>3</v>
      </c>
      <c r="I36" s="93" t="s">
        <v>3</v>
      </c>
      <c r="J36" s="88"/>
      <c r="K36" s="112">
        <v>153</v>
      </c>
      <c r="L36" s="93" t="s">
        <v>3</v>
      </c>
      <c r="M36" s="93" t="s">
        <v>3</v>
      </c>
      <c r="N36" s="93" t="s">
        <v>3</v>
      </c>
      <c r="O36" s="88"/>
      <c r="P36" s="112">
        <v>141</v>
      </c>
      <c r="Q36" s="93" t="s">
        <v>3</v>
      </c>
      <c r="R36" s="93" t="s">
        <v>3</v>
      </c>
      <c r="S36" s="93" t="s">
        <v>3</v>
      </c>
      <c r="U36" s="101">
        <f>SUM(F36,K36,P36)</f>
        <v>436</v>
      </c>
      <c r="V36" s="113"/>
      <c r="W36" s="96"/>
      <c r="X36" s="93" t="s">
        <v>3</v>
      </c>
      <c r="Y36" s="114"/>
    </row>
    <row r="37" spans="1:25" x14ac:dyDescent="0.25">
      <c r="A37" s="170"/>
      <c r="B37" s="97"/>
      <c r="C37" s="98"/>
      <c r="D37" s="98"/>
      <c r="E37" s="99" t="s">
        <v>78</v>
      </c>
      <c r="F37" s="112">
        <v>135</v>
      </c>
      <c r="G37" s="98"/>
      <c r="H37" s="98"/>
      <c r="I37" s="98"/>
      <c r="J37" s="88"/>
      <c r="K37" s="112">
        <v>135</v>
      </c>
      <c r="L37" s="98"/>
      <c r="M37" s="98"/>
      <c r="N37" s="98"/>
      <c r="O37" s="88"/>
      <c r="P37" s="112">
        <v>151</v>
      </c>
      <c r="Q37" s="98"/>
      <c r="R37" s="98"/>
      <c r="S37" s="98"/>
      <c r="U37" s="101">
        <f>SUM(F37,K37,P37)</f>
        <v>421</v>
      </c>
      <c r="V37" s="115"/>
      <c r="W37" s="102"/>
      <c r="X37" s="98"/>
      <c r="Y37" s="116"/>
    </row>
    <row r="38" spans="1:25" ht="17.25" thickBot="1" x14ac:dyDescent="0.3">
      <c r="A38" s="170"/>
      <c r="B38" s="97"/>
      <c r="C38" s="98"/>
      <c r="D38" s="98"/>
      <c r="E38" s="103" t="s">
        <v>79</v>
      </c>
      <c r="F38" s="112">
        <v>148</v>
      </c>
      <c r="G38" s="104"/>
      <c r="H38" s="104"/>
      <c r="I38" s="104"/>
      <c r="J38" s="88"/>
      <c r="K38" s="112">
        <v>169</v>
      </c>
      <c r="L38" s="104"/>
      <c r="M38" s="104"/>
      <c r="N38" s="104"/>
      <c r="O38" s="88"/>
      <c r="P38" s="112">
        <v>170</v>
      </c>
      <c r="Q38" s="104"/>
      <c r="R38" s="104"/>
      <c r="S38" s="104"/>
      <c r="U38" s="101">
        <f>SUM(F38,K38,P38)</f>
        <v>487</v>
      </c>
      <c r="V38" s="117"/>
      <c r="W38" s="105"/>
      <c r="X38" s="104"/>
      <c r="Y38" s="118"/>
    </row>
    <row r="39" spans="1:25" ht="17.25" thickBot="1" x14ac:dyDescent="0.3">
      <c r="A39" s="171"/>
      <c r="B39" s="106" t="s">
        <v>8</v>
      </c>
      <c r="C39" s="107">
        <v>45</v>
      </c>
      <c r="D39" s="107">
        <v>135</v>
      </c>
      <c r="E39" s="108"/>
      <c r="F39" s="107">
        <f>SUM(F36:F38)</f>
        <v>425</v>
      </c>
      <c r="G39" s="110">
        <f>C39</f>
        <v>45</v>
      </c>
      <c r="H39" s="111">
        <f>SUM(F39:G39)</f>
        <v>470</v>
      </c>
      <c r="I39" s="126">
        <v>0</v>
      </c>
      <c r="K39" s="107">
        <f>SUM(K36:K38)</f>
        <v>457</v>
      </c>
      <c r="L39" s="110">
        <f>C39</f>
        <v>45</v>
      </c>
      <c r="M39" s="111">
        <f>SUM(K39:L39)</f>
        <v>502</v>
      </c>
      <c r="N39" s="126">
        <v>1</v>
      </c>
      <c r="P39" s="107">
        <f>SUM(P36:P38)</f>
        <v>462</v>
      </c>
      <c r="Q39" s="110">
        <f>L39</f>
        <v>45</v>
      </c>
      <c r="R39" s="111">
        <f>SUM(P39:Q39)</f>
        <v>507</v>
      </c>
      <c r="S39" s="126">
        <v>0</v>
      </c>
      <c r="U39" s="107">
        <f t="shared" si="2"/>
        <v>1344</v>
      </c>
      <c r="V39" s="119">
        <f>G39+L39+Q39</f>
        <v>135</v>
      </c>
      <c r="W39" s="109">
        <f>SUM(U39:V39)</f>
        <v>1479</v>
      </c>
      <c r="X39" s="126">
        <v>1</v>
      </c>
      <c r="Y39" s="125">
        <f>SUM(I39,N39,S39,X39)</f>
        <v>2</v>
      </c>
    </row>
    <row r="40" spans="1:25" ht="3" customHeight="1" thickBot="1" x14ac:dyDescent="0.3">
      <c r="A40" s="120"/>
      <c r="B40" s="120"/>
      <c r="C40" s="121" t="s">
        <v>3</v>
      </c>
      <c r="D40" s="120"/>
      <c r="E40" s="120"/>
      <c r="F40" s="122" t="e">
        <f>#REF!</f>
        <v>#REF!</v>
      </c>
      <c r="G40" s="122" t="e">
        <f>#REF!</f>
        <v>#REF!</v>
      </c>
      <c r="H40" s="122" t="e">
        <f>#REF!+E40</f>
        <v>#REF!</v>
      </c>
      <c r="I40" s="122" t="e">
        <f>#REF!+F40</f>
        <v>#REF!</v>
      </c>
      <c r="K40" s="122" t="e">
        <f>#REF!</f>
        <v>#REF!</v>
      </c>
      <c r="L40" s="122" t="e">
        <f>#REF!</f>
        <v>#REF!</v>
      </c>
      <c r="M40" s="122" t="e">
        <f>#REF!+J40</f>
        <v>#REF!</v>
      </c>
      <c r="N40" s="122" t="e">
        <f>#REF!+K40</f>
        <v>#REF!</v>
      </c>
      <c r="P40" s="122" t="e">
        <f>#REF!</f>
        <v>#REF!</v>
      </c>
      <c r="Q40" s="122" t="e">
        <f>#REF!</f>
        <v>#REF!</v>
      </c>
      <c r="R40" s="122" t="e">
        <f>#REF!+N40</f>
        <v>#REF!</v>
      </c>
      <c r="S40" s="122" t="e">
        <f>#REF!+P40</f>
        <v>#REF!</v>
      </c>
      <c r="U40" s="122" t="e">
        <f>#REF!</f>
        <v>#REF!</v>
      </c>
      <c r="V40" s="122" t="e">
        <f>#REF!</f>
        <v>#REF!</v>
      </c>
      <c r="W40" s="122" t="e">
        <f>#REF!+S40</f>
        <v>#REF!</v>
      </c>
      <c r="X40" s="122" t="e">
        <f>#REF!+U40</f>
        <v>#REF!</v>
      </c>
      <c r="Y40" s="122" t="e">
        <f>#REF!+U40</f>
        <v>#REF!</v>
      </c>
    </row>
    <row r="41" spans="1:25" x14ac:dyDescent="0.25">
      <c r="A41" s="168" t="s">
        <v>30</v>
      </c>
      <c r="B41" s="87" t="s">
        <v>3</v>
      </c>
      <c r="C41" s="93" t="s">
        <v>3</v>
      </c>
      <c r="D41" s="93"/>
      <c r="E41" s="94" t="s">
        <v>80</v>
      </c>
      <c r="F41" s="95">
        <v>166</v>
      </c>
      <c r="G41" s="93" t="s">
        <v>3</v>
      </c>
      <c r="H41" s="93" t="s">
        <v>3</v>
      </c>
      <c r="I41" s="93" t="s">
        <v>3</v>
      </c>
      <c r="J41" s="88" t="s">
        <v>3</v>
      </c>
      <c r="K41" s="95">
        <v>176</v>
      </c>
      <c r="L41" s="93" t="s">
        <v>3</v>
      </c>
      <c r="M41" s="93" t="s">
        <v>3</v>
      </c>
      <c r="N41" s="93" t="s">
        <v>3</v>
      </c>
      <c r="O41" s="88" t="s">
        <v>3</v>
      </c>
      <c r="P41" s="95">
        <v>142</v>
      </c>
      <c r="Q41" s="93" t="s">
        <v>3</v>
      </c>
      <c r="R41" s="93" t="s">
        <v>3</v>
      </c>
      <c r="S41" s="93" t="s">
        <v>3</v>
      </c>
      <c r="T41" s="86" t="s">
        <v>3</v>
      </c>
      <c r="U41" s="101">
        <f>SUM(F41,K41,P41)</f>
        <v>484</v>
      </c>
      <c r="V41" s="96"/>
      <c r="W41" s="96"/>
      <c r="X41" s="93" t="s">
        <v>3</v>
      </c>
      <c r="Y41" s="96"/>
    </row>
    <row r="42" spans="1:25" x14ac:dyDescent="0.25">
      <c r="A42" s="170"/>
      <c r="B42" s="97"/>
      <c r="C42" s="98"/>
      <c r="D42" s="98"/>
      <c r="E42" s="99" t="s">
        <v>81</v>
      </c>
      <c r="F42" s="100">
        <v>105</v>
      </c>
      <c r="G42" s="98"/>
      <c r="H42" s="98"/>
      <c r="I42" s="98"/>
      <c r="J42" s="88"/>
      <c r="K42" s="100">
        <v>143</v>
      </c>
      <c r="L42" s="98"/>
      <c r="M42" s="98"/>
      <c r="N42" s="98"/>
      <c r="O42" s="88"/>
      <c r="P42" s="100">
        <v>151</v>
      </c>
      <c r="Q42" s="98"/>
      <c r="R42" s="98"/>
      <c r="S42" s="98"/>
      <c r="U42" s="101">
        <f>SUM(F42,K42,P42)</f>
        <v>399</v>
      </c>
      <c r="V42" s="102"/>
      <c r="W42" s="102"/>
      <c r="X42" s="98"/>
      <c r="Y42" s="102"/>
    </row>
    <row r="43" spans="1:25" ht="17.25" thickBot="1" x14ac:dyDescent="0.3">
      <c r="A43" s="170"/>
      <c r="B43" s="97"/>
      <c r="C43" s="98"/>
      <c r="D43" s="98"/>
      <c r="E43" s="103" t="s">
        <v>82</v>
      </c>
      <c r="F43" s="100">
        <v>154</v>
      </c>
      <c r="G43" s="104"/>
      <c r="H43" s="104"/>
      <c r="I43" s="104"/>
      <c r="J43" s="88"/>
      <c r="K43" s="100">
        <v>149</v>
      </c>
      <c r="L43" s="104"/>
      <c r="M43" s="104"/>
      <c r="N43" s="104"/>
      <c r="O43" s="88"/>
      <c r="P43" s="100">
        <v>165</v>
      </c>
      <c r="Q43" s="104"/>
      <c r="R43" s="104"/>
      <c r="S43" s="104"/>
      <c r="U43" s="101">
        <f>SUM(F43,K43,P43)</f>
        <v>468</v>
      </c>
      <c r="V43" s="105"/>
      <c r="W43" s="105"/>
      <c r="X43" s="104"/>
      <c r="Y43" s="105"/>
    </row>
    <row r="44" spans="1:25" ht="17.25" thickBot="1" x14ac:dyDescent="0.3">
      <c r="A44" s="170"/>
      <c r="B44" s="106" t="s">
        <v>6</v>
      </c>
      <c r="C44" s="107">
        <v>16</v>
      </c>
      <c r="D44" s="107">
        <v>48</v>
      </c>
      <c r="E44" s="108"/>
      <c r="F44" s="107">
        <f>SUM(F41:F43)</f>
        <v>425</v>
      </c>
      <c r="G44" s="110">
        <f>C44</f>
        <v>16</v>
      </c>
      <c r="H44" s="111">
        <f>SUM(F44:G44)</f>
        <v>441</v>
      </c>
      <c r="I44" s="127">
        <v>0</v>
      </c>
      <c r="K44" s="107">
        <f>SUM(K41:K43)</f>
        <v>468</v>
      </c>
      <c r="L44" s="110">
        <f>C44</f>
        <v>16</v>
      </c>
      <c r="M44" s="111">
        <f>SUM(K44:L44)</f>
        <v>484</v>
      </c>
      <c r="N44" s="127">
        <v>0</v>
      </c>
      <c r="P44" s="107">
        <f>SUM(P41:P43)</f>
        <v>458</v>
      </c>
      <c r="Q44" s="110">
        <f>L44</f>
        <v>16</v>
      </c>
      <c r="R44" s="111">
        <f>SUM(P44:Q44)</f>
        <v>474</v>
      </c>
      <c r="S44" s="127">
        <v>0</v>
      </c>
      <c r="U44" s="107">
        <f t="shared" ref="U44:U49" si="3">F44+K44+P44</f>
        <v>1351</v>
      </c>
      <c r="V44" s="107">
        <f>G44+L44+Q44</f>
        <v>48</v>
      </c>
      <c r="W44" s="109">
        <f>SUM(U44:V44)</f>
        <v>1399</v>
      </c>
      <c r="X44" s="127">
        <v>0</v>
      </c>
      <c r="Y44" s="125">
        <f>SUM(I44,N44,S44,X44)</f>
        <v>0</v>
      </c>
    </row>
    <row r="45" spans="1:25" x14ac:dyDescent="0.25">
      <c r="A45" s="170"/>
      <c r="B45" s="87" t="s">
        <v>3</v>
      </c>
      <c r="C45" s="93"/>
      <c r="D45" s="93"/>
      <c r="E45" s="94" t="s">
        <v>83</v>
      </c>
      <c r="F45" s="112">
        <v>181</v>
      </c>
      <c r="G45" s="93" t="s">
        <v>3</v>
      </c>
      <c r="H45" s="93" t="s">
        <v>3</v>
      </c>
      <c r="I45" s="93" t="s">
        <v>3</v>
      </c>
      <c r="J45" s="88"/>
      <c r="K45" s="112" t="s">
        <v>3</v>
      </c>
      <c r="L45" s="93" t="s">
        <v>3</v>
      </c>
      <c r="M45" s="93" t="s">
        <v>3</v>
      </c>
      <c r="N45" s="93" t="s">
        <v>3</v>
      </c>
      <c r="O45" s="88"/>
      <c r="P45" s="112">
        <v>180</v>
      </c>
      <c r="Q45" s="93" t="s">
        <v>3</v>
      </c>
      <c r="R45" s="93" t="s">
        <v>3</v>
      </c>
      <c r="S45" s="93" t="s">
        <v>3</v>
      </c>
      <c r="U45" s="101">
        <f>SUM(F45,K45,P45)</f>
        <v>361</v>
      </c>
      <c r="V45" s="113"/>
      <c r="W45" s="96"/>
      <c r="X45" s="93" t="s">
        <v>3</v>
      </c>
      <c r="Y45" s="114"/>
    </row>
    <row r="46" spans="1:25" x14ac:dyDescent="0.25">
      <c r="A46" s="170"/>
      <c r="B46" s="97"/>
      <c r="C46" s="98"/>
      <c r="D46" s="98"/>
      <c r="E46" s="99" t="s">
        <v>84</v>
      </c>
      <c r="F46" s="112">
        <v>175</v>
      </c>
      <c r="G46" s="98"/>
      <c r="H46" s="98"/>
      <c r="I46" s="98"/>
      <c r="J46" s="88"/>
      <c r="K46" s="112">
        <v>151</v>
      </c>
      <c r="L46" s="98"/>
      <c r="M46" s="98"/>
      <c r="N46" s="98"/>
      <c r="O46" s="88"/>
      <c r="P46" s="112"/>
      <c r="Q46" s="98"/>
      <c r="R46" s="98"/>
      <c r="S46" s="98"/>
      <c r="U46" s="101">
        <f>SUM(F46,K46,P46)</f>
        <v>326</v>
      </c>
      <c r="V46" s="115"/>
      <c r="W46" s="102"/>
      <c r="X46" s="98"/>
      <c r="Y46" s="116"/>
    </row>
    <row r="47" spans="1:25" x14ac:dyDescent="0.25">
      <c r="A47" s="170"/>
      <c r="B47" s="97"/>
      <c r="C47" s="98"/>
      <c r="D47" s="98"/>
      <c r="E47" s="99" t="s">
        <v>85</v>
      </c>
      <c r="F47" s="112" t="s">
        <v>3</v>
      </c>
      <c r="G47" s="98"/>
      <c r="H47" s="98"/>
      <c r="I47" s="98"/>
      <c r="J47" s="88"/>
      <c r="K47" s="112">
        <v>166</v>
      </c>
      <c r="L47" s="98"/>
      <c r="M47" s="98"/>
      <c r="N47" s="98"/>
      <c r="O47" s="88"/>
      <c r="P47" s="112">
        <v>118</v>
      </c>
      <c r="Q47" s="98"/>
      <c r="R47" s="98"/>
      <c r="S47" s="98"/>
      <c r="U47" s="101">
        <f>SUM(F47,K47,P47)</f>
        <v>284</v>
      </c>
      <c r="V47" s="115"/>
      <c r="W47" s="102"/>
      <c r="X47" s="98"/>
      <c r="Y47" s="116"/>
    </row>
    <row r="48" spans="1:25" ht="17.25" thickBot="1" x14ac:dyDescent="0.3">
      <c r="A48" s="170"/>
      <c r="B48" s="97"/>
      <c r="C48" s="98"/>
      <c r="D48" s="98"/>
      <c r="E48" s="103" t="s">
        <v>86</v>
      </c>
      <c r="F48" s="112">
        <v>184</v>
      </c>
      <c r="G48" s="104"/>
      <c r="H48" s="104"/>
      <c r="I48" s="104"/>
      <c r="J48" s="88"/>
      <c r="K48" s="112">
        <v>178</v>
      </c>
      <c r="L48" s="104"/>
      <c r="M48" s="104"/>
      <c r="N48" s="104"/>
      <c r="O48" s="88"/>
      <c r="P48" s="112">
        <v>190</v>
      </c>
      <c r="Q48" s="104"/>
      <c r="R48" s="104"/>
      <c r="S48" s="104"/>
      <c r="U48" s="101">
        <f>SUM(F48,K48,P48)</f>
        <v>552</v>
      </c>
      <c r="V48" s="117"/>
      <c r="W48" s="105"/>
      <c r="X48" s="104"/>
      <c r="Y48" s="118"/>
    </row>
    <row r="49" spans="1:25" ht="17.25" thickBot="1" x14ac:dyDescent="0.3">
      <c r="A49" s="171"/>
      <c r="B49" s="106" t="s">
        <v>11</v>
      </c>
      <c r="C49" s="107">
        <v>61</v>
      </c>
      <c r="D49" s="107">
        <v>183</v>
      </c>
      <c r="E49" s="108"/>
      <c r="F49" s="107">
        <f>SUM(F45:F48)</f>
        <v>540</v>
      </c>
      <c r="G49" s="110">
        <f>C49</f>
        <v>61</v>
      </c>
      <c r="H49" s="111">
        <f>SUM(F49:G49)</f>
        <v>601</v>
      </c>
      <c r="I49" s="126">
        <v>1</v>
      </c>
      <c r="K49" s="107">
        <f>SUM(K45:K48)</f>
        <v>495</v>
      </c>
      <c r="L49" s="110">
        <f>C49</f>
        <v>61</v>
      </c>
      <c r="M49" s="111">
        <f>SUM(K49:L49)</f>
        <v>556</v>
      </c>
      <c r="N49" s="126">
        <v>1</v>
      </c>
      <c r="P49" s="107">
        <f>SUM(P45:P48)</f>
        <v>488</v>
      </c>
      <c r="Q49" s="110">
        <f>L49</f>
        <v>61</v>
      </c>
      <c r="R49" s="111">
        <f>SUM(P49:Q49)</f>
        <v>549</v>
      </c>
      <c r="S49" s="126">
        <v>1</v>
      </c>
      <c r="U49" s="107">
        <f t="shared" si="3"/>
        <v>1523</v>
      </c>
      <c r="V49" s="119">
        <f>G49+L49+Q49</f>
        <v>183</v>
      </c>
      <c r="W49" s="109">
        <f>SUM(U49:V49)</f>
        <v>1706</v>
      </c>
      <c r="X49" s="127">
        <v>1</v>
      </c>
      <c r="Y49" s="125">
        <f>SUM(I49,N49,S49,X49)</f>
        <v>4</v>
      </c>
    </row>
    <row r="50" spans="1:25" ht="3" customHeight="1" thickBot="1" x14ac:dyDescent="0.3">
      <c r="A50" s="120"/>
      <c r="B50" s="120"/>
      <c r="C50" s="121" t="s">
        <v>3</v>
      </c>
      <c r="D50" s="120"/>
      <c r="E50" s="120"/>
      <c r="F50" s="122" t="e">
        <f>#REF!</f>
        <v>#REF!</v>
      </c>
      <c r="G50" s="122" t="e">
        <f>#REF!</f>
        <v>#REF!</v>
      </c>
      <c r="H50" s="122" t="e">
        <f>#REF!+E50</f>
        <v>#REF!</v>
      </c>
      <c r="I50" s="122" t="e">
        <f>#REF!+F50</f>
        <v>#REF!</v>
      </c>
      <c r="K50" s="122" t="e">
        <f>#REF!</f>
        <v>#REF!</v>
      </c>
      <c r="L50" s="122" t="e">
        <f>#REF!</f>
        <v>#REF!</v>
      </c>
      <c r="M50" s="122" t="e">
        <f>#REF!+J50</f>
        <v>#REF!</v>
      </c>
      <c r="N50" s="122" t="e">
        <f>#REF!+K50</f>
        <v>#REF!</v>
      </c>
      <c r="P50" s="122" t="e">
        <f>#REF!</f>
        <v>#REF!</v>
      </c>
      <c r="Q50" s="122" t="e">
        <f>#REF!</f>
        <v>#REF!</v>
      </c>
      <c r="R50" s="122" t="e">
        <f>#REF!+N50</f>
        <v>#REF!</v>
      </c>
      <c r="S50" s="122" t="e">
        <f>#REF!+P50</f>
        <v>#REF!</v>
      </c>
      <c r="U50" s="122" t="e">
        <f>#REF!</f>
        <v>#REF!</v>
      </c>
      <c r="V50" s="122" t="e">
        <f>#REF!</f>
        <v>#REF!</v>
      </c>
      <c r="W50" s="122" t="e">
        <f>#REF!+S50</f>
        <v>#REF!</v>
      </c>
      <c r="X50" s="122" t="e">
        <f>#REF!+U50</f>
        <v>#REF!</v>
      </c>
      <c r="Y50" s="122" t="e">
        <f>#REF!+U50</f>
        <v>#REF!</v>
      </c>
    </row>
    <row r="51" spans="1:25" x14ac:dyDescent="0.25">
      <c r="A51" s="168" t="s">
        <v>31</v>
      </c>
      <c r="B51" s="87" t="s">
        <v>3</v>
      </c>
      <c r="C51" s="93" t="s">
        <v>3</v>
      </c>
      <c r="D51" s="93"/>
      <c r="E51" s="94" t="s">
        <v>103</v>
      </c>
      <c r="F51" s="95">
        <v>143</v>
      </c>
      <c r="G51" s="93" t="s">
        <v>3</v>
      </c>
      <c r="H51" s="93" t="s">
        <v>3</v>
      </c>
      <c r="I51" s="93" t="s">
        <v>3</v>
      </c>
      <c r="J51" s="88" t="s">
        <v>3</v>
      </c>
      <c r="K51" s="95">
        <v>179</v>
      </c>
      <c r="L51" s="93" t="s">
        <v>3</v>
      </c>
      <c r="M51" s="93" t="s">
        <v>3</v>
      </c>
      <c r="N51" s="93" t="s">
        <v>3</v>
      </c>
      <c r="O51" s="88" t="s">
        <v>3</v>
      </c>
      <c r="P51" s="95">
        <v>244</v>
      </c>
      <c r="Q51" s="93" t="s">
        <v>3</v>
      </c>
      <c r="R51" s="93" t="s">
        <v>3</v>
      </c>
      <c r="S51" s="93" t="s">
        <v>3</v>
      </c>
      <c r="T51" s="86" t="s">
        <v>3</v>
      </c>
      <c r="U51" s="101">
        <f>SUM(F51,K51,P51)</f>
        <v>566</v>
      </c>
      <c r="V51" s="96"/>
      <c r="W51" s="96"/>
      <c r="X51" s="93" t="s">
        <v>3</v>
      </c>
      <c r="Y51" s="96"/>
    </row>
    <row r="52" spans="1:25" x14ac:dyDescent="0.25">
      <c r="A52" s="170"/>
      <c r="B52" s="97"/>
      <c r="C52" s="98"/>
      <c r="D52" s="98"/>
      <c r="E52" s="99" t="s">
        <v>104</v>
      </c>
      <c r="F52" s="100">
        <v>138</v>
      </c>
      <c r="G52" s="98"/>
      <c r="H52" s="98"/>
      <c r="I52" s="98"/>
      <c r="J52" s="88"/>
      <c r="K52" s="100">
        <v>95</v>
      </c>
      <c r="L52" s="98"/>
      <c r="M52" s="98"/>
      <c r="N52" s="98"/>
      <c r="O52" s="88"/>
      <c r="P52" s="100">
        <v>122</v>
      </c>
      <c r="Q52" s="98"/>
      <c r="R52" s="98"/>
      <c r="S52" s="98"/>
      <c r="U52" s="101">
        <f>SUM(F52,K52,P52)</f>
        <v>355</v>
      </c>
      <c r="V52" s="102"/>
      <c r="W52" s="102"/>
      <c r="X52" s="98"/>
      <c r="Y52" s="102"/>
    </row>
    <row r="53" spans="1:25" ht="17.25" thickBot="1" x14ac:dyDescent="0.3">
      <c r="A53" s="170"/>
      <c r="B53" s="97"/>
      <c r="C53" s="98"/>
      <c r="D53" s="98"/>
      <c r="E53" s="103" t="s">
        <v>105</v>
      </c>
      <c r="F53" s="100">
        <v>184</v>
      </c>
      <c r="G53" s="104"/>
      <c r="H53" s="104"/>
      <c r="I53" s="104"/>
      <c r="J53" s="88"/>
      <c r="K53" s="100">
        <v>171</v>
      </c>
      <c r="L53" s="104"/>
      <c r="M53" s="104"/>
      <c r="N53" s="104"/>
      <c r="O53" s="88"/>
      <c r="P53" s="100">
        <v>211</v>
      </c>
      <c r="Q53" s="104"/>
      <c r="R53" s="104"/>
      <c r="S53" s="104"/>
      <c r="U53" s="101">
        <f>SUM(F53,K53,P53)</f>
        <v>566</v>
      </c>
      <c r="V53" s="105"/>
      <c r="W53" s="105"/>
      <c r="X53" s="104"/>
      <c r="Y53" s="105"/>
    </row>
    <row r="54" spans="1:25" ht="17.25" thickBot="1" x14ac:dyDescent="0.3">
      <c r="A54" s="170"/>
      <c r="B54" s="106" t="s">
        <v>4</v>
      </c>
      <c r="C54" s="107">
        <v>1</v>
      </c>
      <c r="D54" s="107">
        <v>3</v>
      </c>
      <c r="E54" s="108"/>
      <c r="F54" s="107">
        <f>SUM(F51:F53)</f>
        <v>465</v>
      </c>
      <c r="G54" s="110">
        <f>C54</f>
        <v>1</v>
      </c>
      <c r="H54" s="111">
        <f>SUM(F54:G54)</f>
        <v>466</v>
      </c>
      <c r="I54" s="127">
        <v>1</v>
      </c>
      <c r="K54" s="107">
        <f>SUM(K51:K53)</f>
        <v>445</v>
      </c>
      <c r="L54" s="110">
        <f>C54</f>
        <v>1</v>
      </c>
      <c r="M54" s="111">
        <f>SUM(K54:L54)</f>
        <v>446</v>
      </c>
      <c r="N54" s="127">
        <v>0</v>
      </c>
      <c r="P54" s="107">
        <f>SUM(P51:P53)</f>
        <v>577</v>
      </c>
      <c r="Q54" s="110">
        <f>L54</f>
        <v>1</v>
      </c>
      <c r="R54" s="111">
        <f>SUM(P54:Q54)</f>
        <v>578</v>
      </c>
      <c r="S54" s="127">
        <v>1</v>
      </c>
      <c r="U54" s="107">
        <f t="shared" ref="U54:U58" si="4">F54+K54+P54</f>
        <v>1487</v>
      </c>
      <c r="V54" s="107">
        <f>G54+L54+Q54</f>
        <v>3</v>
      </c>
      <c r="W54" s="109">
        <f>SUM(U54:V54)</f>
        <v>1490</v>
      </c>
      <c r="X54" s="127">
        <v>1</v>
      </c>
      <c r="Y54" s="125">
        <f>SUM(I54,N54,S54,X54)</f>
        <v>3</v>
      </c>
    </row>
    <row r="55" spans="1:25" x14ac:dyDescent="0.25">
      <c r="A55" s="170"/>
      <c r="B55" s="87" t="s">
        <v>3</v>
      </c>
      <c r="C55" s="93"/>
      <c r="D55" s="93"/>
      <c r="E55" s="94" t="s">
        <v>106</v>
      </c>
      <c r="F55" s="112">
        <v>61</v>
      </c>
      <c r="G55" s="93" t="s">
        <v>3</v>
      </c>
      <c r="H55" s="93" t="s">
        <v>3</v>
      </c>
      <c r="I55" s="93" t="s">
        <v>3</v>
      </c>
      <c r="J55" s="88"/>
      <c r="K55" s="112">
        <v>110</v>
      </c>
      <c r="L55" s="93" t="s">
        <v>3</v>
      </c>
      <c r="M55" s="93" t="s">
        <v>3</v>
      </c>
      <c r="N55" s="93" t="s">
        <v>3</v>
      </c>
      <c r="O55" s="88"/>
      <c r="P55" s="112">
        <v>81</v>
      </c>
      <c r="Q55" s="93" t="s">
        <v>3</v>
      </c>
      <c r="R55" s="93" t="s">
        <v>3</v>
      </c>
      <c r="S55" s="93" t="s">
        <v>3</v>
      </c>
      <c r="U55" s="101">
        <f>SUM(F55,K55,P55)</f>
        <v>252</v>
      </c>
      <c r="V55" s="113"/>
      <c r="W55" s="96"/>
      <c r="X55" s="93" t="s">
        <v>3</v>
      </c>
      <c r="Y55" s="114"/>
    </row>
    <row r="56" spans="1:25" x14ac:dyDescent="0.25">
      <c r="A56" s="170"/>
      <c r="B56" s="97"/>
      <c r="C56" s="98"/>
      <c r="D56" s="98"/>
      <c r="E56" s="99" t="s">
        <v>107</v>
      </c>
      <c r="F56" s="112">
        <v>141</v>
      </c>
      <c r="G56" s="98"/>
      <c r="H56" s="98"/>
      <c r="I56" s="98"/>
      <c r="J56" s="88"/>
      <c r="K56" s="112">
        <v>137</v>
      </c>
      <c r="L56" s="98"/>
      <c r="M56" s="98"/>
      <c r="N56" s="98"/>
      <c r="O56" s="88"/>
      <c r="P56" s="112">
        <v>114</v>
      </c>
      <c r="Q56" s="98"/>
      <c r="R56" s="98"/>
      <c r="S56" s="98"/>
      <c r="U56" s="101">
        <f>SUM(F56,K56,P56)</f>
        <v>392</v>
      </c>
      <c r="V56" s="115"/>
      <c r="W56" s="102"/>
      <c r="X56" s="98"/>
      <c r="Y56" s="116"/>
    </row>
    <row r="57" spans="1:25" ht="17.25" thickBot="1" x14ac:dyDescent="0.3">
      <c r="A57" s="170"/>
      <c r="B57" s="97"/>
      <c r="C57" s="98"/>
      <c r="D57" s="98"/>
      <c r="E57" s="103" t="s">
        <v>108</v>
      </c>
      <c r="F57" s="112">
        <v>145</v>
      </c>
      <c r="G57" s="104"/>
      <c r="H57" s="104"/>
      <c r="I57" s="104"/>
      <c r="J57" s="88"/>
      <c r="K57" s="112">
        <v>146</v>
      </c>
      <c r="L57" s="104"/>
      <c r="M57" s="104"/>
      <c r="N57" s="104"/>
      <c r="O57" s="88"/>
      <c r="P57" s="112">
        <v>134</v>
      </c>
      <c r="Q57" s="104"/>
      <c r="R57" s="104"/>
      <c r="S57" s="104"/>
      <c r="U57" s="101">
        <f>SUM(F57,K57,P57)</f>
        <v>425</v>
      </c>
      <c r="V57" s="117"/>
      <c r="W57" s="105"/>
      <c r="X57" s="104"/>
      <c r="Y57" s="118"/>
    </row>
    <row r="58" spans="1:25" ht="17.25" thickBot="1" x14ac:dyDescent="0.3">
      <c r="A58" s="171"/>
      <c r="B58" s="106" t="s">
        <v>76</v>
      </c>
      <c r="C58" s="107">
        <v>85</v>
      </c>
      <c r="D58" s="107">
        <v>255</v>
      </c>
      <c r="E58" s="108"/>
      <c r="F58" s="107">
        <f>SUM(F55:F57)</f>
        <v>347</v>
      </c>
      <c r="G58" s="110">
        <f>C58</f>
        <v>85</v>
      </c>
      <c r="H58" s="111">
        <f>SUM(F58:G58)</f>
        <v>432</v>
      </c>
      <c r="I58" s="126">
        <v>0</v>
      </c>
      <c r="K58" s="107">
        <f>SUM(K55:K57)</f>
        <v>393</v>
      </c>
      <c r="L58" s="110">
        <f>C58</f>
        <v>85</v>
      </c>
      <c r="M58" s="111">
        <f>SUM(K58:L58)</f>
        <v>478</v>
      </c>
      <c r="N58" s="126">
        <v>1</v>
      </c>
      <c r="P58" s="107">
        <f>SUM(P55:P57)</f>
        <v>329</v>
      </c>
      <c r="Q58" s="110">
        <f>L58</f>
        <v>85</v>
      </c>
      <c r="R58" s="111">
        <f>SUM(P58:Q58)</f>
        <v>414</v>
      </c>
      <c r="S58" s="126">
        <v>0</v>
      </c>
      <c r="U58" s="107">
        <f t="shared" si="4"/>
        <v>1069</v>
      </c>
      <c r="V58" s="119">
        <f>G58+L58+Q58</f>
        <v>255</v>
      </c>
      <c r="W58" s="109">
        <f>SUM(U58:V58)</f>
        <v>1324</v>
      </c>
      <c r="X58" s="126">
        <v>0</v>
      </c>
      <c r="Y58" s="125">
        <f>SUM(I58,N58,S58,X58)</f>
        <v>1</v>
      </c>
    </row>
    <row r="59" spans="1:25" ht="3" customHeight="1" thickBot="1" x14ac:dyDescent="0.3">
      <c r="A59" s="120"/>
      <c r="B59" s="120"/>
      <c r="C59" s="121" t="s">
        <v>3</v>
      </c>
      <c r="D59" s="120"/>
      <c r="E59" s="120"/>
      <c r="F59" s="122" t="e">
        <f>#REF!</f>
        <v>#REF!</v>
      </c>
      <c r="G59" s="122" t="e">
        <f>#REF!</f>
        <v>#REF!</v>
      </c>
      <c r="H59" s="122" t="e">
        <f>#REF!+E59</f>
        <v>#REF!</v>
      </c>
      <c r="I59" s="122" t="e">
        <f>#REF!+F59</f>
        <v>#REF!</v>
      </c>
      <c r="K59" s="122" t="e">
        <f>#REF!</f>
        <v>#REF!</v>
      </c>
      <c r="L59" s="122" t="e">
        <f>#REF!</f>
        <v>#REF!</v>
      </c>
      <c r="M59" s="122" t="e">
        <f>#REF!+J59</f>
        <v>#REF!</v>
      </c>
      <c r="N59" s="122" t="e">
        <f>#REF!+K59</f>
        <v>#REF!</v>
      </c>
      <c r="P59" s="122" t="e">
        <f>#REF!</f>
        <v>#REF!</v>
      </c>
      <c r="Q59" s="122" t="e">
        <f>#REF!</f>
        <v>#REF!</v>
      </c>
      <c r="R59" s="122" t="e">
        <f>#REF!+N59</f>
        <v>#REF!</v>
      </c>
      <c r="S59" s="122" t="e">
        <f>#REF!+P59</f>
        <v>#REF!</v>
      </c>
      <c r="U59" s="122" t="e">
        <f>#REF!</f>
        <v>#REF!</v>
      </c>
      <c r="V59" s="122" t="e">
        <f>#REF!</f>
        <v>#REF!</v>
      </c>
      <c r="W59" s="122" t="e">
        <f>#REF!+S59</f>
        <v>#REF!</v>
      </c>
      <c r="X59" s="122" t="e">
        <f>#REF!+U59</f>
        <v>#REF!</v>
      </c>
      <c r="Y59" s="122" t="e">
        <f>#REF!+U59</f>
        <v>#REF!</v>
      </c>
    </row>
    <row r="61" spans="1:25" ht="18.75" thickBot="1" x14ac:dyDescent="0.3">
      <c r="A61" s="167" t="s">
        <v>110</v>
      </c>
      <c r="B61" s="167"/>
      <c r="F61" s="86"/>
      <c r="G61" s="86"/>
      <c r="H61" s="86"/>
      <c r="I61" s="86"/>
      <c r="K61" s="86"/>
      <c r="L61" s="86"/>
      <c r="M61" s="86"/>
      <c r="N61" s="86"/>
      <c r="P61" s="86"/>
      <c r="Q61" s="86"/>
      <c r="R61" s="86"/>
      <c r="S61" s="86"/>
      <c r="X61" s="86"/>
    </row>
    <row r="62" spans="1:25" x14ac:dyDescent="0.25">
      <c r="A62" s="168" t="s">
        <v>32</v>
      </c>
      <c r="B62" s="87" t="s">
        <v>3</v>
      </c>
      <c r="C62" s="93" t="s">
        <v>3</v>
      </c>
      <c r="D62" s="93"/>
      <c r="E62" s="94" t="s">
        <v>90</v>
      </c>
      <c r="F62" s="95">
        <v>169</v>
      </c>
      <c r="G62" s="93" t="s">
        <v>3</v>
      </c>
      <c r="H62" s="93" t="s">
        <v>3</v>
      </c>
      <c r="I62" s="93" t="s">
        <v>3</v>
      </c>
      <c r="J62" s="88" t="s">
        <v>3</v>
      </c>
      <c r="K62" s="95">
        <v>170</v>
      </c>
      <c r="L62" s="93" t="s">
        <v>3</v>
      </c>
      <c r="M62" s="93" t="s">
        <v>3</v>
      </c>
      <c r="N62" s="93" t="s">
        <v>3</v>
      </c>
      <c r="O62" s="88" t="s">
        <v>3</v>
      </c>
      <c r="P62" s="95">
        <v>167</v>
      </c>
      <c r="Q62" s="93" t="s">
        <v>3</v>
      </c>
      <c r="R62" s="93" t="s">
        <v>3</v>
      </c>
      <c r="S62" s="93" t="s">
        <v>3</v>
      </c>
      <c r="T62" s="86" t="s">
        <v>3</v>
      </c>
      <c r="U62" s="215">
        <f>SUM(F62,K62,P62)</f>
        <v>506</v>
      </c>
      <c r="V62" s="96"/>
      <c r="W62" s="96"/>
      <c r="X62" s="93" t="s">
        <v>3</v>
      </c>
      <c r="Y62" s="96"/>
    </row>
    <row r="63" spans="1:25" x14ac:dyDescent="0.25">
      <c r="A63" s="169"/>
      <c r="B63" s="97"/>
      <c r="C63" s="98"/>
      <c r="D63" s="98"/>
      <c r="E63" s="99" t="s">
        <v>93</v>
      </c>
      <c r="F63" s="100">
        <v>219</v>
      </c>
      <c r="G63" s="98"/>
      <c r="H63" s="98"/>
      <c r="I63" s="98"/>
      <c r="J63" s="88"/>
      <c r="K63" s="100">
        <v>257</v>
      </c>
      <c r="L63" s="98"/>
      <c r="M63" s="98"/>
      <c r="N63" s="98"/>
      <c r="O63" s="88"/>
      <c r="P63" s="100">
        <v>175</v>
      </c>
      <c r="Q63" s="98"/>
      <c r="R63" s="98"/>
      <c r="S63" s="98"/>
      <c r="U63" s="101">
        <f>SUM(F63,K63,P63)</f>
        <v>651</v>
      </c>
      <c r="V63" s="102"/>
      <c r="W63" s="102"/>
      <c r="X63" s="98"/>
      <c r="Y63" s="102"/>
    </row>
    <row r="64" spans="1:25" x14ac:dyDescent="0.25">
      <c r="A64" s="170"/>
      <c r="B64" s="97"/>
      <c r="C64" s="98"/>
      <c r="D64" s="98"/>
      <c r="E64" s="99" t="s">
        <v>91</v>
      </c>
      <c r="F64" s="100">
        <v>141</v>
      </c>
      <c r="G64" s="98"/>
      <c r="H64" s="98"/>
      <c r="I64" s="98"/>
      <c r="J64" s="88"/>
      <c r="K64" s="100" t="s">
        <v>3</v>
      </c>
      <c r="L64" s="98"/>
      <c r="M64" s="98"/>
      <c r="N64" s="98"/>
      <c r="O64" s="88"/>
      <c r="P64" s="100" t="s">
        <v>3</v>
      </c>
      <c r="Q64" s="98"/>
      <c r="R64" s="98"/>
      <c r="S64" s="98"/>
      <c r="U64" s="101">
        <f>SUM(F64,K64,P64)</f>
        <v>141</v>
      </c>
      <c r="V64" s="102"/>
      <c r="W64" s="102"/>
      <c r="X64" s="98"/>
      <c r="Y64" s="102"/>
    </row>
    <row r="65" spans="1:25" ht="17.25" thickBot="1" x14ac:dyDescent="0.3">
      <c r="A65" s="170"/>
      <c r="B65" s="97"/>
      <c r="C65" s="98"/>
      <c r="D65" s="98"/>
      <c r="E65" s="103" t="s">
        <v>92</v>
      </c>
      <c r="F65" s="100" t="s">
        <v>3</v>
      </c>
      <c r="G65" s="104"/>
      <c r="H65" s="104"/>
      <c r="I65" s="104"/>
      <c r="J65" s="88"/>
      <c r="K65" s="100">
        <v>191</v>
      </c>
      <c r="L65" s="104"/>
      <c r="M65" s="104"/>
      <c r="N65" s="104"/>
      <c r="O65" s="88"/>
      <c r="P65" s="100">
        <v>172</v>
      </c>
      <c r="Q65" s="104"/>
      <c r="R65" s="104"/>
      <c r="S65" s="104"/>
      <c r="U65" s="216">
        <f>SUM(F65,K65,P65)</f>
        <v>363</v>
      </c>
      <c r="V65" s="105"/>
      <c r="W65" s="105"/>
      <c r="X65" s="104"/>
      <c r="Y65" s="105"/>
    </row>
    <row r="66" spans="1:25" ht="17.25" thickBot="1" x14ac:dyDescent="0.3">
      <c r="A66" s="170"/>
      <c r="B66" s="106" t="s">
        <v>5</v>
      </c>
      <c r="C66" s="107">
        <v>0</v>
      </c>
      <c r="D66" s="107">
        <v>0</v>
      </c>
      <c r="E66" s="108"/>
      <c r="F66" s="107">
        <f>SUM(F62:F65)</f>
        <v>529</v>
      </c>
      <c r="G66" s="110">
        <f>C66</f>
        <v>0</v>
      </c>
      <c r="H66" s="111">
        <f>SUM(F66:G66)</f>
        <v>529</v>
      </c>
      <c r="I66" s="127">
        <v>1</v>
      </c>
      <c r="K66" s="107">
        <f>SUM(K62:K65)</f>
        <v>618</v>
      </c>
      <c r="L66" s="110">
        <f>C66</f>
        <v>0</v>
      </c>
      <c r="M66" s="111">
        <f>SUM(K66:L66)</f>
        <v>618</v>
      </c>
      <c r="N66" s="127">
        <v>1</v>
      </c>
      <c r="P66" s="107">
        <f>SUM(P62:P65)</f>
        <v>514</v>
      </c>
      <c r="Q66" s="110">
        <f>L66</f>
        <v>0</v>
      </c>
      <c r="R66" s="111">
        <f>SUM(N66:P66)</f>
        <v>515</v>
      </c>
      <c r="S66" s="127">
        <v>1</v>
      </c>
      <c r="U66" s="107">
        <f t="shared" ref="U66" si="5">F66+K66+P66</f>
        <v>1661</v>
      </c>
      <c r="V66" s="107">
        <f>G66+L66+Q66</f>
        <v>0</v>
      </c>
      <c r="W66" s="109">
        <f>SUM(U66:V66)</f>
        <v>1661</v>
      </c>
      <c r="X66" s="127">
        <v>1</v>
      </c>
      <c r="Y66" s="125">
        <f>SUM(I66,N66,S66,X66)</f>
        <v>4</v>
      </c>
    </row>
    <row r="67" spans="1:25" x14ac:dyDescent="0.25">
      <c r="A67" s="170"/>
      <c r="B67" s="87" t="s">
        <v>3</v>
      </c>
      <c r="C67" s="93"/>
      <c r="D67" s="93"/>
      <c r="E67" s="94" t="s">
        <v>80</v>
      </c>
      <c r="F67" s="112">
        <v>130</v>
      </c>
      <c r="G67" s="93" t="s">
        <v>3</v>
      </c>
      <c r="H67" s="93" t="s">
        <v>3</v>
      </c>
      <c r="I67" s="93" t="s">
        <v>3</v>
      </c>
      <c r="J67" s="88"/>
      <c r="K67" s="112" t="s">
        <v>3</v>
      </c>
      <c r="L67" s="93" t="s">
        <v>3</v>
      </c>
      <c r="M67" s="93" t="s">
        <v>3</v>
      </c>
      <c r="N67" s="93" t="s">
        <v>3</v>
      </c>
      <c r="O67" s="88"/>
      <c r="P67" s="112">
        <v>102</v>
      </c>
      <c r="Q67" s="93" t="s">
        <v>3</v>
      </c>
      <c r="R67" s="93" t="s">
        <v>3</v>
      </c>
      <c r="S67" s="93" t="s">
        <v>3</v>
      </c>
      <c r="U67" s="101">
        <f>SUM(F67,K67,P67)</f>
        <v>232</v>
      </c>
      <c r="V67" s="113"/>
      <c r="W67" s="96"/>
      <c r="X67" s="93" t="s">
        <v>3</v>
      </c>
      <c r="Y67" s="114"/>
    </row>
    <row r="68" spans="1:25" x14ac:dyDescent="0.25">
      <c r="A68" s="170"/>
      <c r="B68" s="97"/>
      <c r="C68" s="98"/>
      <c r="D68" s="98"/>
      <c r="E68" s="99" t="s">
        <v>81</v>
      </c>
      <c r="F68" s="112">
        <v>156</v>
      </c>
      <c r="G68" s="98"/>
      <c r="H68" s="98"/>
      <c r="I68" s="98"/>
      <c r="J68" s="88"/>
      <c r="K68" s="112">
        <v>150</v>
      </c>
      <c r="L68" s="98"/>
      <c r="M68" s="98"/>
      <c r="N68" s="98"/>
      <c r="O68" s="88"/>
      <c r="P68" s="112" t="s">
        <v>3</v>
      </c>
      <c r="Q68" s="98"/>
      <c r="R68" s="98"/>
      <c r="S68" s="98"/>
      <c r="U68" s="101">
        <f>SUM(F68,K68,P68)</f>
        <v>306</v>
      </c>
      <c r="V68" s="115"/>
      <c r="W68" s="102"/>
      <c r="X68" s="98"/>
      <c r="Y68" s="116"/>
    </row>
    <row r="69" spans="1:25" x14ac:dyDescent="0.25">
      <c r="A69" s="170"/>
      <c r="B69" s="97"/>
      <c r="C69" s="98"/>
      <c r="D69" s="98"/>
      <c r="E69" s="131" t="s">
        <v>111</v>
      </c>
      <c r="F69" s="112">
        <v>181</v>
      </c>
      <c r="G69" s="98"/>
      <c r="H69" s="98"/>
      <c r="I69" s="98"/>
      <c r="J69" s="88"/>
      <c r="K69" s="112">
        <v>212</v>
      </c>
      <c r="L69" s="98"/>
      <c r="M69" s="98"/>
      <c r="N69" s="98"/>
      <c r="O69" s="88"/>
      <c r="P69" s="112">
        <v>148</v>
      </c>
      <c r="Q69" s="98"/>
      <c r="R69" s="98"/>
      <c r="S69" s="98"/>
      <c r="U69" s="101">
        <f>SUM(F69,K69,P69)</f>
        <v>541</v>
      </c>
      <c r="V69" s="115"/>
      <c r="W69" s="102"/>
      <c r="X69" s="98"/>
      <c r="Y69" s="116"/>
    </row>
    <row r="70" spans="1:25" ht="17.25" thickBot="1" x14ac:dyDescent="0.3">
      <c r="A70" s="170"/>
      <c r="B70" s="97"/>
      <c r="C70" s="98"/>
      <c r="D70" s="98"/>
      <c r="E70" s="103" t="s">
        <v>82</v>
      </c>
      <c r="F70" s="112" t="s">
        <v>3</v>
      </c>
      <c r="G70" s="104"/>
      <c r="H70" s="104"/>
      <c r="I70" s="104"/>
      <c r="J70" s="88"/>
      <c r="K70" s="112">
        <v>140</v>
      </c>
      <c r="L70" s="104"/>
      <c r="M70" s="104"/>
      <c r="N70" s="104"/>
      <c r="O70" s="88"/>
      <c r="P70" s="112">
        <v>178</v>
      </c>
      <c r="Q70" s="104"/>
      <c r="R70" s="104"/>
      <c r="S70" s="104"/>
      <c r="U70" s="101">
        <f>SUM(F70,K70,P70)</f>
        <v>318</v>
      </c>
      <c r="V70" s="117"/>
      <c r="W70" s="105"/>
      <c r="X70" s="104"/>
      <c r="Y70" s="118"/>
    </row>
    <row r="71" spans="1:25" ht="17.25" thickBot="1" x14ac:dyDescent="0.3">
      <c r="A71" s="171"/>
      <c r="B71" s="106" t="s">
        <v>6</v>
      </c>
      <c r="C71" s="107">
        <v>16</v>
      </c>
      <c r="D71" s="107">
        <v>58</v>
      </c>
      <c r="E71" s="108"/>
      <c r="F71" s="107">
        <f>SUM(F67:F70)</f>
        <v>467</v>
      </c>
      <c r="G71" s="110">
        <f>C71</f>
        <v>16</v>
      </c>
      <c r="H71" s="111">
        <f>SUM(F71:G71)</f>
        <v>483</v>
      </c>
      <c r="I71" s="126">
        <v>0</v>
      </c>
      <c r="K71" s="107">
        <f>SUM(K67:K70)</f>
        <v>502</v>
      </c>
      <c r="L71" s="110">
        <f>C71</f>
        <v>16</v>
      </c>
      <c r="M71" s="111">
        <f>SUM(K71:L71)</f>
        <v>518</v>
      </c>
      <c r="N71" s="126">
        <v>0</v>
      </c>
      <c r="P71" s="107">
        <f>SUM(P67:P70)</f>
        <v>428</v>
      </c>
      <c r="Q71" s="110">
        <f>L71</f>
        <v>16</v>
      </c>
      <c r="R71" s="111">
        <f>SUM(P71:Q71)</f>
        <v>444</v>
      </c>
      <c r="S71" s="126">
        <v>0</v>
      </c>
      <c r="U71" s="107">
        <f t="shared" ref="U71" si="6">F71+K71+P71</f>
        <v>1397</v>
      </c>
      <c r="V71" s="119">
        <f>G71+L71+Q71</f>
        <v>48</v>
      </c>
      <c r="W71" s="109">
        <f>SUM(U71:V71)</f>
        <v>1445</v>
      </c>
      <c r="X71" s="126">
        <v>0</v>
      </c>
      <c r="Y71" s="125">
        <f>SUM(I71,N71,S71,X71)</f>
        <v>0</v>
      </c>
    </row>
    <row r="72" spans="1:25" ht="3" customHeight="1" thickBot="1" x14ac:dyDescent="0.3">
      <c r="A72" s="120"/>
      <c r="B72" s="120"/>
      <c r="C72" s="121" t="s">
        <v>3</v>
      </c>
      <c r="D72" s="120"/>
      <c r="E72" s="120"/>
      <c r="F72" s="122" t="e">
        <f>#REF!</f>
        <v>#REF!</v>
      </c>
      <c r="G72" s="122" t="e">
        <f>#REF!</f>
        <v>#REF!</v>
      </c>
      <c r="H72" s="122" t="e">
        <f>#REF!+E72</f>
        <v>#REF!</v>
      </c>
      <c r="I72" s="122" t="e">
        <f>#REF!+F72</f>
        <v>#REF!</v>
      </c>
      <c r="K72" s="122" t="e">
        <f>#REF!</f>
        <v>#REF!</v>
      </c>
      <c r="L72" s="122" t="e">
        <f>#REF!</f>
        <v>#REF!</v>
      </c>
      <c r="M72" s="122" t="e">
        <f>#REF!+J72</f>
        <v>#REF!</v>
      </c>
      <c r="N72" s="122" t="e">
        <f>#REF!+K72</f>
        <v>#REF!</v>
      </c>
      <c r="P72" s="122" t="e">
        <f>#REF!</f>
        <v>#REF!</v>
      </c>
      <c r="Q72" s="122" t="e">
        <f>#REF!</f>
        <v>#REF!</v>
      </c>
      <c r="R72" s="122" t="e">
        <f>#REF!+N72</f>
        <v>#REF!</v>
      </c>
      <c r="S72" s="122" t="e">
        <f>#REF!+P72</f>
        <v>#REF!</v>
      </c>
      <c r="U72" s="122" t="e">
        <f>#REF!</f>
        <v>#REF!</v>
      </c>
      <c r="V72" s="122" t="e">
        <f>#REF!</f>
        <v>#REF!</v>
      </c>
      <c r="W72" s="122" t="e">
        <f>#REF!+S72</f>
        <v>#REF!</v>
      </c>
      <c r="X72" s="122" t="e">
        <f>#REF!+U72</f>
        <v>#REF!</v>
      </c>
      <c r="Y72" s="122" t="e">
        <f>#REF!+U72</f>
        <v>#REF!</v>
      </c>
    </row>
    <row r="73" spans="1:25" x14ac:dyDescent="0.25">
      <c r="A73" s="168" t="s">
        <v>33</v>
      </c>
      <c r="B73" s="87" t="s">
        <v>3</v>
      </c>
      <c r="C73" s="93" t="s">
        <v>3</v>
      </c>
      <c r="D73" s="93"/>
      <c r="E73" s="94" t="s">
        <v>98</v>
      </c>
      <c r="F73" s="95">
        <v>116</v>
      </c>
      <c r="G73" s="93" t="s">
        <v>3</v>
      </c>
      <c r="H73" s="93" t="s">
        <v>3</v>
      </c>
      <c r="I73" s="93" t="s">
        <v>3</v>
      </c>
      <c r="J73" s="88" t="s">
        <v>3</v>
      </c>
      <c r="K73" s="95">
        <v>119</v>
      </c>
      <c r="L73" s="93" t="s">
        <v>3</v>
      </c>
      <c r="M73" s="93" t="s">
        <v>3</v>
      </c>
      <c r="N73" s="93" t="s">
        <v>3</v>
      </c>
      <c r="O73" s="88" t="s">
        <v>3</v>
      </c>
      <c r="P73" s="95">
        <v>136</v>
      </c>
      <c r="Q73" s="93" t="s">
        <v>3</v>
      </c>
      <c r="R73" s="93" t="s">
        <v>3</v>
      </c>
      <c r="S73" s="93" t="s">
        <v>3</v>
      </c>
      <c r="T73" s="86" t="s">
        <v>3</v>
      </c>
      <c r="U73" s="101">
        <f>SUM(F73,K73,P73)</f>
        <v>371</v>
      </c>
      <c r="V73" s="96"/>
      <c r="W73" s="96"/>
      <c r="X73" s="93" t="s">
        <v>3</v>
      </c>
      <c r="Y73" s="96"/>
    </row>
    <row r="74" spans="1:25" x14ac:dyDescent="0.25">
      <c r="A74" s="170"/>
      <c r="B74" s="97"/>
      <c r="C74" s="98"/>
      <c r="D74" s="98"/>
      <c r="E74" s="99" t="s">
        <v>99</v>
      </c>
      <c r="F74" s="100">
        <v>164</v>
      </c>
      <c r="G74" s="98"/>
      <c r="H74" s="98"/>
      <c r="I74" s="98"/>
      <c r="J74" s="88"/>
      <c r="K74" s="100">
        <v>244</v>
      </c>
      <c r="L74" s="98"/>
      <c r="M74" s="98"/>
      <c r="N74" s="98"/>
      <c r="O74" s="88"/>
      <c r="P74" s="100">
        <v>208</v>
      </c>
      <c r="Q74" s="98"/>
      <c r="R74" s="98"/>
      <c r="S74" s="98"/>
      <c r="U74" s="101">
        <f>SUM(F74,K74,P74)</f>
        <v>616</v>
      </c>
      <c r="V74" s="102"/>
      <c r="W74" s="102"/>
      <c r="X74" s="98"/>
      <c r="Y74" s="102"/>
    </row>
    <row r="75" spans="1:25" ht="17.25" thickBot="1" x14ac:dyDescent="0.3">
      <c r="A75" s="170"/>
      <c r="B75" s="97"/>
      <c r="C75" s="98"/>
      <c r="D75" s="98"/>
      <c r="E75" s="103" t="s">
        <v>97</v>
      </c>
      <c r="F75" s="100">
        <v>154</v>
      </c>
      <c r="G75" s="104"/>
      <c r="H75" s="104"/>
      <c r="I75" s="104"/>
      <c r="J75" s="88"/>
      <c r="K75" s="100">
        <v>113</v>
      </c>
      <c r="L75" s="104"/>
      <c r="M75" s="104"/>
      <c r="N75" s="104"/>
      <c r="O75" s="88"/>
      <c r="P75" s="100">
        <v>177</v>
      </c>
      <c r="Q75" s="104"/>
      <c r="R75" s="104"/>
      <c r="S75" s="104"/>
      <c r="U75" s="101">
        <f>SUM(F75,K75,P75)</f>
        <v>444</v>
      </c>
      <c r="V75" s="105"/>
      <c r="W75" s="105"/>
      <c r="X75" s="104"/>
      <c r="Y75" s="105"/>
    </row>
    <row r="76" spans="1:25" ht="17.25" thickBot="1" x14ac:dyDescent="0.3">
      <c r="A76" s="170"/>
      <c r="B76" s="106" t="s">
        <v>46</v>
      </c>
      <c r="C76" s="107">
        <v>54</v>
      </c>
      <c r="D76" s="107">
        <v>162</v>
      </c>
      <c r="E76" s="108"/>
      <c r="F76" s="107">
        <f>SUM(F73:F75)</f>
        <v>434</v>
      </c>
      <c r="G76" s="110">
        <f>C76</f>
        <v>54</v>
      </c>
      <c r="H76" s="111">
        <f>SUM(F76:G76)</f>
        <v>488</v>
      </c>
      <c r="I76" s="127">
        <v>0</v>
      </c>
      <c r="K76" s="107">
        <f>SUM(K73:K75)</f>
        <v>476</v>
      </c>
      <c r="L76" s="110">
        <f>C76</f>
        <v>54</v>
      </c>
      <c r="M76" s="111">
        <f>SUM(K76:L76)</f>
        <v>530</v>
      </c>
      <c r="N76" s="127">
        <v>1</v>
      </c>
      <c r="P76" s="107">
        <f>SUM(P73:P75)</f>
        <v>521</v>
      </c>
      <c r="Q76" s="110">
        <f>L76</f>
        <v>54</v>
      </c>
      <c r="R76" s="111">
        <f>SUM(P76:Q76)</f>
        <v>575</v>
      </c>
      <c r="S76" s="127">
        <v>1</v>
      </c>
      <c r="U76" s="107">
        <f t="shared" ref="U76" si="7">F76+K76+P76</f>
        <v>1431</v>
      </c>
      <c r="V76" s="107">
        <f>G76+L76+Q76</f>
        <v>162</v>
      </c>
      <c r="W76" s="109">
        <f>SUM(U76:V76)</f>
        <v>1593</v>
      </c>
      <c r="X76" s="127">
        <v>1</v>
      </c>
      <c r="Y76" s="125">
        <f>SUM(I76,N76,S76,X76)</f>
        <v>3</v>
      </c>
    </row>
    <row r="77" spans="1:25" x14ac:dyDescent="0.25">
      <c r="A77" s="170"/>
      <c r="B77" s="87" t="s">
        <v>3</v>
      </c>
      <c r="C77" s="93"/>
      <c r="D77" s="93"/>
      <c r="E77" s="94" t="s">
        <v>87</v>
      </c>
      <c r="F77" s="112">
        <v>191</v>
      </c>
      <c r="G77" s="93" t="s">
        <v>3</v>
      </c>
      <c r="H77" s="93" t="s">
        <v>3</v>
      </c>
      <c r="I77" s="93" t="s">
        <v>3</v>
      </c>
      <c r="J77" s="88"/>
      <c r="K77" s="112">
        <v>190</v>
      </c>
      <c r="L77" s="93" t="s">
        <v>3</v>
      </c>
      <c r="M77" s="93" t="s">
        <v>3</v>
      </c>
      <c r="N77" s="93" t="s">
        <v>3</v>
      </c>
      <c r="O77" s="88"/>
      <c r="P77" s="112">
        <v>161</v>
      </c>
      <c r="Q77" s="93" t="s">
        <v>3</v>
      </c>
      <c r="R77" s="93" t="s">
        <v>3</v>
      </c>
      <c r="S77" s="93" t="s">
        <v>3</v>
      </c>
      <c r="U77" s="101">
        <f>SUM(F77,K77,P77)</f>
        <v>542</v>
      </c>
      <c r="V77" s="113"/>
      <c r="W77" s="96"/>
      <c r="X77" s="93" t="s">
        <v>3</v>
      </c>
      <c r="Y77" s="114"/>
    </row>
    <row r="78" spans="1:25" x14ac:dyDescent="0.25">
      <c r="A78" s="170"/>
      <c r="B78" s="97"/>
      <c r="C78" s="98"/>
      <c r="D78" s="98"/>
      <c r="E78" s="99" t="s">
        <v>112</v>
      </c>
      <c r="F78" s="112">
        <v>161</v>
      </c>
      <c r="G78" s="98"/>
      <c r="H78" s="98"/>
      <c r="I78" s="98"/>
      <c r="J78" s="88"/>
      <c r="K78" s="112">
        <v>109</v>
      </c>
      <c r="L78" s="98"/>
      <c r="M78" s="123"/>
      <c r="N78" s="98"/>
      <c r="O78" s="88"/>
      <c r="P78" s="112">
        <v>184</v>
      </c>
      <c r="Q78" s="98"/>
      <c r="R78" s="98"/>
      <c r="S78" s="98"/>
      <c r="U78" s="101">
        <f>SUM(F78,K78,P78)</f>
        <v>454</v>
      </c>
      <c r="V78" s="115"/>
      <c r="W78" s="102"/>
      <c r="X78" s="98"/>
      <c r="Y78" s="116"/>
    </row>
    <row r="79" spans="1:25" ht="17.25" thickBot="1" x14ac:dyDescent="0.3">
      <c r="A79" s="170"/>
      <c r="B79" s="97"/>
      <c r="C79" s="98"/>
      <c r="D79" s="98"/>
      <c r="E79" s="103" t="s">
        <v>89</v>
      </c>
      <c r="F79" s="112">
        <v>146</v>
      </c>
      <c r="G79" s="104"/>
      <c r="H79" s="104"/>
      <c r="I79" s="104"/>
      <c r="J79" s="88"/>
      <c r="K79" s="112">
        <v>170</v>
      </c>
      <c r="L79" s="104"/>
      <c r="M79" s="104"/>
      <c r="N79" s="104"/>
      <c r="O79" s="88"/>
      <c r="P79" s="112">
        <v>196</v>
      </c>
      <c r="Q79" s="104"/>
      <c r="R79" s="104"/>
      <c r="S79" s="104"/>
      <c r="U79" s="101">
        <f>SUM(F79,K79,P79)</f>
        <v>512</v>
      </c>
      <c r="V79" s="117"/>
      <c r="W79" s="105"/>
      <c r="X79" s="104"/>
      <c r="Y79" s="118"/>
    </row>
    <row r="80" spans="1:25" ht="17.25" thickBot="1" x14ac:dyDescent="0.3">
      <c r="A80" s="171"/>
      <c r="B80" s="106" t="s">
        <v>9</v>
      </c>
      <c r="C80" s="107">
        <v>22</v>
      </c>
      <c r="D80" s="107">
        <v>66</v>
      </c>
      <c r="E80" s="108"/>
      <c r="F80" s="107">
        <f>SUM(F77:F79)</f>
        <v>498</v>
      </c>
      <c r="G80" s="110">
        <f>C80</f>
        <v>22</v>
      </c>
      <c r="H80" s="111">
        <f>SUM(F80:G80)</f>
        <v>520</v>
      </c>
      <c r="I80" s="126">
        <v>1</v>
      </c>
      <c r="K80" s="107">
        <f>SUM(K77:K79)</f>
        <v>469</v>
      </c>
      <c r="L80" s="110">
        <f>C80</f>
        <v>22</v>
      </c>
      <c r="M80" s="111">
        <f>SUM(K80:L80)</f>
        <v>491</v>
      </c>
      <c r="N80" s="126">
        <v>0</v>
      </c>
      <c r="P80" s="107">
        <f>SUM(P77:P79)</f>
        <v>541</v>
      </c>
      <c r="Q80" s="110">
        <f>L80</f>
        <v>22</v>
      </c>
      <c r="R80" s="111">
        <f>SUM(P80:Q80)</f>
        <v>563</v>
      </c>
      <c r="S80" s="126">
        <v>0</v>
      </c>
      <c r="U80" s="107">
        <f t="shared" ref="U80" si="8">F80+K80+P80</f>
        <v>1508</v>
      </c>
      <c r="V80" s="119">
        <f>G80+L80+Q80</f>
        <v>66</v>
      </c>
      <c r="W80" s="109">
        <f>SUM(U80:V80)</f>
        <v>1574</v>
      </c>
      <c r="X80" s="126">
        <v>0</v>
      </c>
      <c r="Y80" s="125">
        <f>SUM(I80,N80,S80,X80)</f>
        <v>1</v>
      </c>
    </row>
    <row r="81" spans="1:25" ht="3" customHeight="1" thickBot="1" x14ac:dyDescent="0.3">
      <c r="A81" s="120"/>
      <c r="B81" s="120"/>
      <c r="C81" s="121" t="s">
        <v>3</v>
      </c>
      <c r="D81" s="120"/>
      <c r="E81" s="120"/>
      <c r="F81" s="122" t="e">
        <f>#REF!</f>
        <v>#REF!</v>
      </c>
      <c r="G81" s="122" t="e">
        <f>#REF!</f>
        <v>#REF!</v>
      </c>
      <c r="H81" s="122" t="e">
        <f>#REF!+E81</f>
        <v>#REF!</v>
      </c>
      <c r="I81" s="122" t="e">
        <f>#REF!+F81</f>
        <v>#REF!</v>
      </c>
      <c r="K81" s="122" t="e">
        <f>#REF!</f>
        <v>#REF!</v>
      </c>
      <c r="L81" s="122" t="e">
        <f>#REF!</f>
        <v>#REF!</v>
      </c>
      <c r="M81" s="122" t="e">
        <f>#REF!+J81</f>
        <v>#REF!</v>
      </c>
      <c r="N81" s="122" t="e">
        <f>#REF!+K81</f>
        <v>#REF!</v>
      </c>
      <c r="P81" s="122" t="e">
        <f>#REF!</f>
        <v>#REF!</v>
      </c>
      <c r="Q81" s="122" t="e">
        <f>#REF!</f>
        <v>#REF!</v>
      </c>
      <c r="R81" s="122" t="e">
        <f>#REF!+N81</f>
        <v>#REF!</v>
      </c>
      <c r="S81" s="122" t="e">
        <f>#REF!+P81</f>
        <v>#REF!</v>
      </c>
      <c r="U81" s="122" t="e">
        <f>#REF!</f>
        <v>#REF!</v>
      </c>
      <c r="V81" s="122" t="e">
        <f>#REF!</f>
        <v>#REF!</v>
      </c>
      <c r="W81" s="122" t="e">
        <f>#REF!+S81</f>
        <v>#REF!</v>
      </c>
      <c r="X81" s="122" t="e">
        <f>#REF!+U81</f>
        <v>#REF!</v>
      </c>
      <c r="Y81" s="122" t="e">
        <f>#REF!+U81</f>
        <v>#REF!</v>
      </c>
    </row>
    <row r="82" spans="1:25" x14ac:dyDescent="0.25">
      <c r="A82" s="168" t="s">
        <v>34</v>
      </c>
      <c r="B82" s="87" t="s">
        <v>3</v>
      </c>
      <c r="C82" s="93" t="s">
        <v>3</v>
      </c>
      <c r="D82" s="93"/>
      <c r="E82" s="94" t="s">
        <v>77</v>
      </c>
      <c r="F82" s="95">
        <v>92</v>
      </c>
      <c r="G82" s="93" t="s">
        <v>3</v>
      </c>
      <c r="H82" s="93" t="s">
        <v>3</v>
      </c>
      <c r="I82" s="93" t="s">
        <v>3</v>
      </c>
      <c r="J82" s="88" t="s">
        <v>3</v>
      </c>
      <c r="K82" s="95">
        <v>121</v>
      </c>
      <c r="L82" s="93" t="s">
        <v>3</v>
      </c>
      <c r="M82" s="93" t="s">
        <v>3</v>
      </c>
      <c r="N82" s="93" t="s">
        <v>3</v>
      </c>
      <c r="O82" s="88" t="s">
        <v>3</v>
      </c>
      <c r="P82" s="95">
        <v>136</v>
      </c>
      <c r="Q82" s="93" t="s">
        <v>3</v>
      </c>
      <c r="R82" s="93" t="s">
        <v>3</v>
      </c>
      <c r="S82" s="93" t="s">
        <v>3</v>
      </c>
      <c r="T82" s="86" t="s">
        <v>3</v>
      </c>
      <c r="U82" s="101">
        <f>SUM(F82,K82,P82)</f>
        <v>349</v>
      </c>
      <c r="V82" s="96"/>
      <c r="W82" s="96"/>
      <c r="X82" s="93" t="s">
        <v>3</v>
      </c>
      <c r="Y82" s="96"/>
    </row>
    <row r="83" spans="1:25" x14ac:dyDescent="0.25">
      <c r="A83" s="170"/>
      <c r="B83" s="97"/>
      <c r="C83" s="98"/>
      <c r="D83" s="98"/>
      <c r="E83" s="99" t="s">
        <v>78</v>
      </c>
      <c r="F83" s="100">
        <v>140</v>
      </c>
      <c r="G83" s="98"/>
      <c r="H83" s="98"/>
      <c r="I83" s="98"/>
      <c r="J83" s="88"/>
      <c r="K83" s="100">
        <v>137</v>
      </c>
      <c r="L83" s="98"/>
      <c r="M83" s="98"/>
      <c r="N83" s="98"/>
      <c r="O83" s="88"/>
      <c r="P83" s="100">
        <v>87</v>
      </c>
      <c r="Q83" s="98"/>
      <c r="R83" s="98"/>
      <c r="S83" s="98"/>
      <c r="U83" s="101">
        <f>SUM(F83,K83,P83)</f>
        <v>364</v>
      </c>
      <c r="V83" s="102"/>
      <c r="W83" s="102"/>
      <c r="X83" s="98"/>
      <c r="Y83" s="102"/>
    </row>
    <row r="84" spans="1:25" ht="17.25" thickBot="1" x14ac:dyDescent="0.3">
      <c r="A84" s="170"/>
      <c r="B84" s="97"/>
      <c r="C84" s="98"/>
      <c r="D84" s="98"/>
      <c r="E84" s="103" t="s">
        <v>79</v>
      </c>
      <c r="F84" s="100">
        <v>202</v>
      </c>
      <c r="G84" s="104"/>
      <c r="H84" s="104"/>
      <c r="I84" s="104"/>
      <c r="J84" s="88"/>
      <c r="K84" s="100">
        <v>170</v>
      </c>
      <c r="L84" s="104"/>
      <c r="M84" s="104"/>
      <c r="N84" s="104"/>
      <c r="O84" s="88"/>
      <c r="P84" s="100">
        <v>203</v>
      </c>
      <c r="Q84" s="104"/>
      <c r="R84" s="104"/>
      <c r="S84" s="104"/>
      <c r="U84" s="101">
        <f>SUM(F84,K84,P84)</f>
        <v>575</v>
      </c>
      <c r="V84" s="105"/>
      <c r="W84" s="105"/>
      <c r="X84" s="104"/>
      <c r="Y84" s="105"/>
    </row>
    <row r="85" spans="1:25" ht="17.25" thickBot="1" x14ac:dyDescent="0.3">
      <c r="A85" s="170"/>
      <c r="B85" s="106" t="s">
        <v>8</v>
      </c>
      <c r="C85" s="107">
        <v>45</v>
      </c>
      <c r="D85" s="107">
        <v>135</v>
      </c>
      <c r="E85" s="108"/>
      <c r="F85" s="107">
        <f>SUM(F82:F84)</f>
        <v>434</v>
      </c>
      <c r="G85" s="110">
        <f>C85</f>
        <v>45</v>
      </c>
      <c r="H85" s="111">
        <f>SUM(F85:G85)</f>
        <v>479</v>
      </c>
      <c r="I85" s="127">
        <v>0</v>
      </c>
      <c r="K85" s="107">
        <f>SUM(K82:K84)</f>
        <v>428</v>
      </c>
      <c r="L85" s="110">
        <f>C85</f>
        <v>45</v>
      </c>
      <c r="M85" s="111">
        <f>SUM(K85:L85)</f>
        <v>473</v>
      </c>
      <c r="N85" s="127">
        <v>0</v>
      </c>
      <c r="P85" s="107">
        <f>SUM(P82:P84)</f>
        <v>426</v>
      </c>
      <c r="Q85" s="110">
        <f>L85</f>
        <v>45</v>
      </c>
      <c r="R85" s="111">
        <f>SUM(P85:Q85)</f>
        <v>471</v>
      </c>
      <c r="S85" s="127">
        <v>0</v>
      </c>
      <c r="U85" s="107">
        <f t="shared" ref="U85" si="9">F85+K85+P85</f>
        <v>1288</v>
      </c>
      <c r="V85" s="107">
        <f>G85+L85+Q85</f>
        <v>135</v>
      </c>
      <c r="W85" s="109">
        <f>SUM(U85:V85)</f>
        <v>1423</v>
      </c>
      <c r="X85" s="127">
        <v>0</v>
      </c>
      <c r="Y85" s="125">
        <f>SUM(I85,N85,S85,X85)</f>
        <v>0</v>
      </c>
    </row>
    <row r="86" spans="1:25" x14ac:dyDescent="0.25">
      <c r="A86" s="170"/>
      <c r="B86" s="87" t="s">
        <v>3</v>
      </c>
      <c r="C86" s="93"/>
      <c r="D86" s="93"/>
      <c r="E86" s="94" t="s">
        <v>83</v>
      </c>
      <c r="F86" s="112">
        <v>162</v>
      </c>
      <c r="G86" s="93" t="s">
        <v>3</v>
      </c>
      <c r="H86" s="93" t="s">
        <v>3</v>
      </c>
      <c r="I86" s="93" t="s">
        <v>3</v>
      </c>
      <c r="J86" s="88"/>
      <c r="K86" s="112">
        <v>212</v>
      </c>
      <c r="L86" s="93" t="s">
        <v>3</v>
      </c>
      <c r="M86" s="93" t="s">
        <v>3</v>
      </c>
      <c r="N86" s="93" t="s">
        <v>3</v>
      </c>
      <c r="O86" s="88"/>
      <c r="P86" s="112">
        <v>180</v>
      </c>
      <c r="Q86" s="93" t="s">
        <v>3</v>
      </c>
      <c r="R86" s="93" t="s">
        <v>3</v>
      </c>
      <c r="S86" s="93" t="s">
        <v>3</v>
      </c>
      <c r="U86" s="101">
        <f>SUM(F86,K86,P86)</f>
        <v>554</v>
      </c>
      <c r="V86" s="113"/>
      <c r="W86" s="96"/>
      <c r="X86" s="93" t="s">
        <v>3</v>
      </c>
      <c r="Y86" s="114"/>
    </row>
    <row r="87" spans="1:25" x14ac:dyDescent="0.25">
      <c r="A87" s="170"/>
      <c r="B87" s="97"/>
      <c r="C87" s="98"/>
      <c r="D87" s="98"/>
      <c r="E87" s="99" t="s">
        <v>84</v>
      </c>
      <c r="F87" s="112">
        <v>146</v>
      </c>
      <c r="G87" s="98"/>
      <c r="H87" s="98"/>
      <c r="I87" s="98"/>
      <c r="J87" s="88"/>
      <c r="K87" s="112">
        <v>137</v>
      </c>
      <c r="L87" s="98"/>
      <c r="M87" s="98"/>
      <c r="N87" s="98"/>
      <c r="O87" s="88"/>
      <c r="P87" s="112">
        <v>189</v>
      </c>
      <c r="Q87" s="98"/>
      <c r="R87" s="98"/>
      <c r="S87" s="98"/>
      <c r="U87" s="101">
        <f>SUM(F87,K87,P87)</f>
        <v>472</v>
      </c>
      <c r="V87" s="115"/>
      <c r="W87" s="102"/>
      <c r="X87" s="98"/>
      <c r="Y87" s="116"/>
    </row>
    <row r="88" spans="1:25" ht="17.25" thickBot="1" x14ac:dyDescent="0.3">
      <c r="A88" s="170"/>
      <c r="B88" s="97"/>
      <c r="C88" s="98"/>
      <c r="D88" s="98"/>
      <c r="E88" s="103" t="s">
        <v>86</v>
      </c>
      <c r="F88" s="112">
        <v>195</v>
      </c>
      <c r="G88" s="104"/>
      <c r="H88" s="104"/>
      <c r="I88" s="104"/>
      <c r="J88" s="88"/>
      <c r="K88" s="112">
        <v>208</v>
      </c>
      <c r="L88" s="104"/>
      <c r="M88" s="104"/>
      <c r="N88" s="104"/>
      <c r="O88" s="88"/>
      <c r="P88" s="112">
        <v>196</v>
      </c>
      <c r="Q88" s="104"/>
      <c r="R88" s="104"/>
      <c r="S88" s="104"/>
      <c r="U88" s="101">
        <f>SUM(F88,K88,P88)</f>
        <v>599</v>
      </c>
      <c r="V88" s="117"/>
      <c r="W88" s="105"/>
      <c r="X88" s="104"/>
      <c r="Y88" s="118"/>
    </row>
    <row r="89" spans="1:25" ht="17.25" thickBot="1" x14ac:dyDescent="0.3">
      <c r="A89" s="171"/>
      <c r="B89" s="106" t="s">
        <v>11</v>
      </c>
      <c r="C89" s="107">
        <v>61</v>
      </c>
      <c r="D89" s="107">
        <v>183</v>
      </c>
      <c r="E89" s="108"/>
      <c r="F89" s="107">
        <f>SUM(F86:F88)</f>
        <v>503</v>
      </c>
      <c r="G89" s="110">
        <f>C89</f>
        <v>61</v>
      </c>
      <c r="H89" s="111">
        <f>SUM(F89:G89)</f>
        <v>564</v>
      </c>
      <c r="I89" s="126">
        <v>1</v>
      </c>
      <c r="K89" s="107">
        <f>SUM(K86:K88)</f>
        <v>557</v>
      </c>
      <c r="L89" s="110">
        <f>C89</f>
        <v>61</v>
      </c>
      <c r="M89" s="111">
        <f>SUM(K89:L89)</f>
        <v>618</v>
      </c>
      <c r="N89" s="126">
        <v>1</v>
      </c>
      <c r="P89" s="107">
        <f>SUM(P86:P88)</f>
        <v>565</v>
      </c>
      <c r="Q89" s="110">
        <f>L89</f>
        <v>61</v>
      </c>
      <c r="R89" s="111">
        <f>SUM(P89:Q89)</f>
        <v>626</v>
      </c>
      <c r="S89" s="126">
        <v>1</v>
      </c>
      <c r="U89" s="107">
        <f t="shared" ref="U89" si="10">F89+K89+P89</f>
        <v>1625</v>
      </c>
      <c r="V89" s="119">
        <f>G89+L89+Q89</f>
        <v>183</v>
      </c>
      <c r="W89" s="109">
        <f>SUM(U89:V89)</f>
        <v>1808</v>
      </c>
      <c r="X89" s="126">
        <v>1</v>
      </c>
      <c r="Y89" s="125">
        <f>SUM(I89,N89,S89,X89)</f>
        <v>4</v>
      </c>
    </row>
    <row r="90" spans="1:25" ht="3" customHeight="1" thickBot="1" x14ac:dyDescent="0.3">
      <c r="A90" s="120"/>
      <c r="B90" s="120"/>
      <c r="C90" s="121" t="s">
        <v>3</v>
      </c>
      <c r="D90" s="120"/>
      <c r="E90" s="120"/>
      <c r="F90" s="122" t="e">
        <f>#REF!</f>
        <v>#REF!</v>
      </c>
      <c r="G90" s="122" t="e">
        <f>#REF!</f>
        <v>#REF!</v>
      </c>
      <c r="H90" s="122" t="e">
        <f>#REF!+E90</f>
        <v>#REF!</v>
      </c>
      <c r="I90" s="122" t="e">
        <f>#REF!+F90</f>
        <v>#REF!</v>
      </c>
      <c r="K90" s="122" t="e">
        <f>#REF!</f>
        <v>#REF!</v>
      </c>
      <c r="L90" s="122" t="e">
        <f>#REF!</f>
        <v>#REF!</v>
      </c>
      <c r="M90" s="122" t="e">
        <f>#REF!+J90</f>
        <v>#REF!</v>
      </c>
      <c r="N90" s="122" t="e">
        <f>#REF!+K90</f>
        <v>#REF!</v>
      </c>
      <c r="P90" s="122" t="e">
        <f>#REF!</f>
        <v>#REF!</v>
      </c>
      <c r="Q90" s="122" t="e">
        <f>#REF!</f>
        <v>#REF!</v>
      </c>
      <c r="R90" s="122" t="e">
        <f>#REF!+N90</f>
        <v>#REF!</v>
      </c>
      <c r="S90" s="122" t="e">
        <f>#REF!+P90</f>
        <v>#REF!</v>
      </c>
      <c r="U90" s="122" t="e">
        <f>#REF!</f>
        <v>#REF!</v>
      </c>
      <c r="V90" s="122" t="e">
        <f>#REF!</f>
        <v>#REF!</v>
      </c>
      <c r="W90" s="122" t="e">
        <f>#REF!+S90</f>
        <v>#REF!</v>
      </c>
      <c r="X90" s="122" t="e">
        <f>#REF!+U90</f>
        <v>#REF!</v>
      </c>
      <c r="Y90" s="122" t="e">
        <f>#REF!+U90</f>
        <v>#REF!</v>
      </c>
    </row>
    <row r="91" spans="1:25" x14ac:dyDescent="0.25">
      <c r="A91" s="168" t="s">
        <v>35</v>
      </c>
      <c r="B91" s="87" t="s">
        <v>3</v>
      </c>
      <c r="C91" s="93" t="s">
        <v>3</v>
      </c>
      <c r="D91" s="93"/>
      <c r="E91" s="94" t="s">
        <v>103</v>
      </c>
      <c r="F91" s="95">
        <v>172</v>
      </c>
      <c r="G91" s="93" t="s">
        <v>3</v>
      </c>
      <c r="H91" s="93" t="s">
        <v>3</v>
      </c>
      <c r="I91" s="93" t="s">
        <v>3</v>
      </c>
      <c r="J91" s="88" t="s">
        <v>3</v>
      </c>
      <c r="K91" s="95">
        <v>247</v>
      </c>
      <c r="L91" s="93" t="s">
        <v>3</v>
      </c>
      <c r="M91" s="93" t="s">
        <v>3</v>
      </c>
      <c r="N91" s="93" t="s">
        <v>3</v>
      </c>
      <c r="O91" s="88" t="s">
        <v>3</v>
      </c>
      <c r="P91" s="95">
        <v>213</v>
      </c>
      <c r="Q91" s="93" t="s">
        <v>3</v>
      </c>
      <c r="R91" s="93" t="s">
        <v>3</v>
      </c>
      <c r="S91" s="93" t="s">
        <v>3</v>
      </c>
      <c r="T91" s="86" t="s">
        <v>3</v>
      </c>
      <c r="U91" s="101">
        <f>SUM(F91,K91,P91)</f>
        <v>632</v>
      </c>
      <c r="V91" s="96"/>
      <c r="W91" s="96"/>
      <c r="X91" s="93" t="s">
        <v>3</v>
      </c>
      <c r="Y91" s="96"/>
    </row>
    <row r="92" spans="1:25" x14ac:dyDescent="0.25">
      <c r="A92" s="170"/>
      <c r="B92" s="97"/>
      <c r="C92" s="98"/>
      <c r="D92" s="98"/>
      <c r="E92" s="99" t="s">
        <v>113</v>
      </c>
      <c r="F92" s="100">
        <v>98</v>
      </c>
      <c r="G92" s="98"/>
      <c r="H92" s="98"/>
      <c r="I92" s="98"/>
      <c r="J92" s="88"/>
      <c r="K92" s="100">
        <v>111</v>
      </c>
      <c r="L92" s="98"/>
      <c r="M92" s="98"/>
      <c r="N92" s="98"/>
      <c r="O92" s="88"/>
      <c r="P92" s="100">
        <v>93</v>
      </c>
      <c r="Q92" s="98"/>
      <c r="R92" s="98"/>
      <c r="S92" s="98"/>
      <c r="U92" s="101">
        <f>SUM(F92,K92,P92)</f>
        <v>302</v>
      </c>
      <c r="V92" s="102"/>
      <c r="W92" s="102"/>
      <c r="X92" s="98"/>
      <c r="Y92" s="102"/>
    </row>
    <row r="93" spans="1:25" ht="17.25" thickBot="1" x14ac:dyDescent="0.3">
      <c r="A93" s="170"/>
      <c r="B93" s="97"/>
      <c r="C93" s="98"/>
      <c r="D93" s="98"/>
      <c r="E93" s="103" t="s">
        <v>105</v>
      </c>
      <c r="F93" s="100">
        <v>250</v>
      </c>
      <c r="G93" s="104"/>
      <c r="H93" s="104"/>
      <c r="I93" s="104"/>
      <c r="J93" s="88"/>
      <c r="K93" s="100">
        <v>185</v>
      </c>
      <c r="L93" s="104"/>
      <c r="M93" s="104"/>
      <c r="N93" s="104"/>
      <c r="O93" s="88"/>
      <c r="P93" s="100">
        <v>233</v>
      </c>
      <c r="Q93" s="104"/>
      <c r="R93" s="104"/>
      <c r="S93" s="104"/>
      <c r="U93" s="101">
        <f>SUM(F93,K93,P93)</f>
        <v>668</v>
      </c>
      <c r="V93" s="105"/>
      <c r="W93" s="105"/>
      <c r="X93" s="104"/>
      <c r="Y93" s="105"/>
    </row>
    <row r="94" spans="1:25" ht="17.25" thickBot="1" x14ac:dyDescent="0.3">
      <c r="A94" s="170"/>
      <c r="B94" s="106" t="s">
        <v>4</v>
      </c>
      <c r="C94" s="107">
        <v>1</v>
      </c>
      <c r="D94" s="107">
        <v>3</v>
      </c>
      <c r="E94" s="108"/>
      <c r="F94" s="107">
        <f>SUM(F91:F93)</f>
        <v>520</v>
      </c>
      <c r="G94" s="110">
        <f>C94</f>
        <v>1</v>
      </c>
      <c r="H94" s="111">
        <f>SUM(F94:G94)</f>
        <v>521</v>
      </c>
      <c r="I94" s="127">
        <v>0</v>
      </c>
      <c r="K94" s="107">
        <f>SUM(K91:K93)</f>
        <v>543</v>
      </c>
      <c r="L94" s="110">
        <f>C94</f>
        <v>1</v>
      </c>
      <c r="M94" s="111">
        <f>SUM(K94:L94)</f>
        <v>544</v>
      </c>
      <c r="N94" s="127">
        <v>1</v>
      </c>
      <c r="P94" s="107">
        <f>SUM(P91:P93)</f>
        <v>539</v>
      </c>
      <c r="Q94" s="110">
        <f>L94</f>
        <v>1</v>
      </c>
      <c r="R94" s="111">
        <f>SUM(P94:Q94)</f>
        <v>540</v>
      </c>
      <c r="S94" s="127">
        <v>1</v>
      </c>
      <c r="U94" s="107">
        <f t="shared" ref="U94" si="11">F94+K94+P94</f>
        <v>1602</v>
      </c>
      <c r="V94" s="107">
        <f>G94+L94+Q94</f>
        <v>3</v>
      </c>
      <c r="W94" s="109">
        <f>SUM(U94:V94)</f>
        <v>1605</v>
      </c>
      <c r="X94" s="127">
        <v>1</v>
      </c>
      <c r="Y94" s="125">
        <f>SUM(I94,N94,S94,X94)</f>
        <v>3</v>
      </c>
    </row>
    <row r="95" spans="1:25" x14ac:dyDescent="0.25">
      <c r="A95" s="170"/>
      <c r="B95" s="87" t="s">
        <v>3</v>
      </c>
      <c r="C95" s="93"/>
      <c r="D95" s="93"/>
      <c r="E95" s="94" t="s">
        <v>100</v>
      </c>
      <c r="F95" s="112">
        <v>178</v>
      </c>
      <c r="G95" s="93" t="s">
        <v>3</v>
      </c>
      <c r="H95" s="93" t="s">
        <v>3</v>
      </c>
      <c r="I95" s="93" t="s">
        <v>3</v>
      </c>
      <c r="J95" s="88"/>
      <c r="K95" s="112">
        <v>148</v>
      </c>
      <c r="L95" s="93" t="s">
        <v>3</v>
      </c>
      <c r="M95" s="93" t="s">
        <v>3</v>
      </c>
      <c r="N95" s="93" t="s">
        <v>3</v>
      </c>
      <c r="O95" s="88"/>
      <c r="P95" s="112">
        <v>115</v>
      </c>
      <c r="Q95" s="93" t="s">
        <v>3</v>
      </c>
      <c r="R95" s="93" t="s">
        <v>3</v>
      </c>
      <c r="S95" s="93" t="s">
        <v>3</v>
      </c>
      <c r="U95" s="101">
        <f>SUM(F95,K95,P95)</f>
        <v>441</v>
      </c>
      <c r="V95" s="113"/>
      <c r="W95" s="96"/>
      <c r="X95" s="93" t="s">
        <v>3</v>
      </c>
      <c r="Y95" s="114"/>
    </row>
    <row r="96" spans="1:25" x14ac:dyDescent="0.25">
      <c r="A96" s="170"/>
      <c r="B96" s="97"/>
      <c r="C96" s="98"/>
      <c r="D96" s="98"/>
      <c r="E96" s="99" t="s">
        <v>101</v>
      </c>
      <c r="F96" s="112">
        <v>147</v>
      </c>
      <c r="G96" s="98"/>
      <c r="H96" s="98"/>
      <c r="I96" s="98"/>
      <c r="J96" s="88"/>
      <c r="K96" s="112">
        <v>126</v>
      </c>
      <c r="L96" s="98"/>
      <c r="M96" s="98"/>
      <c r="N96" s="98"/>
      <c r="O96" s="88"/>
      <c r="P96" s="112">
        <v>119</v>
      </c>
      <c r="Q96" s="98"/>
      <c r="R96" s="98"/>
      <c r="S96" s="98"/>
      <c r="U96" s="101">
        <f>SUM(F96,K96,P96)</f>
        <v>392</v>
      </c>
      <c r="V96" s="115"/>
      <c r="W96" s="102"/>
      <c r="X96" s="98"/>
      <c r="Y96" s="116"/>
    </row>
    <row r="97" spans="1:25" ht="17.25" thickBot="1" x14ac:dyDescent="0.3">
      <c r="A97" s="170"/>
      <c r="B97" s="97"/>
      <c r="C97" s="98"/>
      <c r="D97" s="98"/>
      <c r="E97" s="103" t="s">
        <v>102</v>
      </c>
      <c r="F97" s="112">
        <v>133</v>
      </c>
      <c r="G97" s="104"/>
      <c r="H97" s="104"/>
      <c r="I97" s="104"/>
      <c r="J97" s="88"/>
      <c r="K97" s="112">
        <v>129</v>
      </c>
      <c r="L97" s="104"/>
      <c r="M97" s="104"/>
      <c r="N97" s="104"/>
      <c r="O97" s="88"/>
      <c r="P97" s="112">
        <v>112</v>
      </c>
      <c r="Q97" s="104"/>
      <c r="R97" s="104"/>
      <c r="S97" s="104"/>
      <c r="U97" s="101">
        <f>SUM(F97,K97,P97)</f>
        <v>374</v>
      </c>
      <c r="V97" s="117"/>
      <c r="W97" s="105"/>
      <c r="X97" s="104"/>
      <c r="Y97" s="118"/>
    </row>
    <row r="98" spans="1:25" ht="17.25" thickBot="1" x14ac:dyDescent="0.3">
      <c r="A98" s="171"/>
      <c r="B98" s="106" t="s">
        <v>10</v>
      </c>
      <c r="C98" s="107">
        <v>70</v>
      </c>
      <c r="D98" s="107">
        <v>210</v>
      </c>
      <c r="E98" s="108"/>
      <c r="F98" s="107">
        <f>SUM(F95:F97)</f>
        <v>458</v>
      </c>
      <c r="G98" s="110">
        <f>C98</f>
        <v>70</v>
      </c>
      <c r="H98" s="111">
        <f>SUM(F98:G98)</f>
        <v>528</v>
      </c>
      <c r="I98" s="126">
        <v>1</v>
      </c>
      <c r="K98" s="107">
        <f>SUM(K95:K97)</f>
        <v>403</v>
      </c>
      <c r="L98" s="110">
        <f>C98</f>
        <v>70</v>
      </c>
      <c r="M98" s="111">
        <f>SUM(K98:L98)</f>
        <v>473</v>
      </c>
      <c r="N98" s="126">
        <v>0</v>
      </c>
      <c r="P98" s="107">
        <f>SUM(P95:P97)</f>
        <v>346</v>
      </c>
      <c r="Q98" s="110">
        <f>L98</f>
        <v>70</v>
      </c>
      <c r="R98" s="111">
        <f>SUM(P98:Q98)</f>
        <v>416</v>
      </c>
      <c r="S98" s="126">
        <v>0</v>
      </c>
      <c r="U98" s="107">
        <f t="shared" ref="U98" si="12">F98+K98+P98</f>
        <v>1207</v>
      </c>
      <c r="V98" s="119">
        <f>G98+L98+Q98</f>
        <v>210</v>
      </c>
      <c r="W98" s="109">
        <f>SUM(U98:V98)</f>
        <v>1417</v>
      </c>
      <c r="X98" s="127">
        <v>0</v>
      </c>
      <c r="Y98" s="125">
        <f>SUM(I98,N98,S98,X98)</f>
        <v>1</v>
      </c>
    </row>
    <row r="99" spans="1:25" ht="3" customHeight="1" thickBot="1" x14ac:dyDescent="0.3">
      <c r="A99" s="120"/>
      <c r="B99" s="120"/>
      <c r="C99" s="121" t="s">
        <v>3</v>
      </c>
      <c r="D99" s="120"/>
      <c r="E99" s="120"/>
      <c r="F99" s="122" t="e">
        <f>#REF!</f>
        <v>#REF!</v>
      </c>
      <c r="G99" s="122" t="e">
        <f>#REF!</f>
        <v>#REF!</v>
      </c>
      <c r="H99" s="122" t="e">
        <f>#REF!+E99</f>
        <v>#REF!</v>
      </c>
      <c r="I99" s="122" t="e">
        <f>#REF!+F99</f>
        <v>#REF!</v>
      </c>
      <c r="K99" s="122" t="e">
        <f>#REF!</f>
        <v>#REF!</v>
      </c>
      <c r="L99" s="122" t="e">
        <f>#REF!</f>
        <v>#REF!</v>
      </c>
      <c r="M99" s="122" t="e">
        <f>#REF!+J99</f>
        <v>#REF!</v>
      </c>
      <c r="N99" s="122" t="e">
        <f>#REF!+K99</f>
        <v>#REF!</v>
      </c>
      <c r="P99" s="122" t="e">
        <f>#REF!</f>
        <v>#REF!</v>
      </c>
      <c r="Q99" s="122" t="e">
        <f>#REF!</f>
        <v>#REF!</v>
      </c>
      <c r="R99" s="122" t="e">
        <f>#REF!+N99</f>
        <v>#REF!</v>
      </c>
      <c r="S99" s="122" t="e">
        <f>#REF!+P99</f>
        <v>#REF!</v>
      </c>
      <c r="U99" s="122" t="e">
        <f>#REF!</f>
        <v>#REF!</v>
      </c>
      <c r="V99" s="122" t="e">
        <f>#REF!</f>
        <v>#REF!</v>
      </c>
      <c r="W99" s="122" t="e">
        <f>#REF!+S99</f>
        <v>#REF!</v>
      </c>
      <c r="X99" s="122" t="e">
        <f>#REF!+U99</f>
        <v>#REF!</v>
      </c>
      <c r="Y99" s="122" t="e">
        <f>#REF!+U99</f>
        <v>#REF!</v>
      </c>
    </row>
  </sheetData>
  <mergeCells count="43">
    <mergeCell ref="N8:N9"/>
    <mergeCell ref="A51:A58"/>
    <mergeCell ref="X8:X9"/>
    <mergeCell ref="W8:W9"/>
    <mergeCell ref="Y8:Y9"/>
    <mergeCell ref="A13:A21"/>
    <mergeCell ref="A23:A30"/>
    <mergeCell ref="A32:A39"/>
    <mergeCell ref="A41:A49"/>
    <mergeCell ref="P8:P9"/>
    <mergeCell ref="Q8:Q9"/>
    <mergeCell ref="R8:R9"/>
    <mergeCell ref="S8:S9"/>
    <mergeCell ref="U8:U9"/>
    <mergeCell ref="V8:V9"/>
    <mergeCell ref="A11:B11"/>
    <mergeCell ref="K5:N5"/>
    <mergeCell ref="P5:S5"/>
    <mergeCell ref="U5:Y6"/>
    <mergeCell ref="F6:I6"/>
    <mergeCell ref="K6:N6"/>
    <mergeCell ref="P6:S6"/>
    <mergeCell ref="K7:N7"/>
    <mergeCell ref="P7:S7"/>
    <mergeCell ref="F8:F9"/>
    <mergeCell ref="G8:G9"/>
    <mergeCell ref="H8:H9"/>
    <mergeCell ref="I8:I9"/>
    <mergeCell ref="K8:K9"/>
    <mergeCell ref="L8:L9"/>
    <mergeCell ref="M8:M9"/>
    <mergeCell ref="B1:I1"/>
    <mergeCell ref="A5:A9"/>
    <mergeCell ref="B5:B9"/>
    <mergeCell ref="C5:D8"/>
    <mergeCell ref="E5:E9"/>
    <mergeCell ref="F5:I5"/>
    <mergeCell ref="F7:I7"/>
    <mergeCell ref="A61:B61"/>
    <mergeCell ref="A62:A71"/>
    <mergeCell ref="A73:A80"/>
    <mergeCell ref="A82:A89"/>
    <mergeCell ref="A91:A98"/>
  </mergeCells>
  <pageMargins left="0.7" right="0.7" top="0.75" bottom="0.75" header="0.3" footer="0.3"/>
  <pageSetup paperSize="9" orientation="portrait" horizontalDpi="0" verticalDpi="0" r:id="rId1"/>
  <ignoredErrors>
    <ignoredError sqref="U17 U26 U54 U35 U44 U76 U94 U85 U6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zoomScale="150" zoomScaleNormal="150" workbookViewId="0">
      <pane ySplit="4" topLeftCell="A5" activePane="bottomLeft" state="frozen"/>
      <selection pane="bottomLeft" activeCell="E21" sqref="E21"/>
    </sheetView>
  </sheetViews>
  <sheetFormatPr baseColWidth="10" defaultRowHeight="15" x14ac:dyDescent="0.25"/>
  <cols>
    <col min="1" max="1" width="6.7109375" style="7" bestFit="1" customWidth="1"/>
    <col min="2" max="2" width="17.7109375" bestFit="1" customWidth="1"/>
    <col min="3" max="3" width="10.28515625" customWidth="1"/>
    <col min="9" max="9" width="10.42578125" customWidth="1"/>
    <col min="11" max="11" width="13" style="2" customWidth="1"/>
  </cols>
  <sheetData>
    <row r="1" spans="1:11" ht="22.5" customHeight="1" thickBot="1" x14ac:dyDescent="0.3">
      <c r="B1" s="200" t="s">
        <v>14</v>
      </c>
      <c r="C1" s="201"/>
      <c r="D1" s="201"/>
      <c r="E1" s="201"/>
      <c r="F1" s="201"/>
      <c r="G1" s="201"/>
      <c r="H1" s="202"/>
    </row>
    <row r="2" spans="1:11" ht="15" customHeight="1" x14ac:dyDescent="0.25">
      <c r="A2" s="144" t="s">
        <v>26</v>
      </c>
      <c r="B2" s="203" t="s">
        <v>42</v>
      </c>
      <c r="C2" s="204"/>
      <c r="D2" s="207" t="s">
        <v>0</v>
      </c>
      <c r="E2" s="208"/>
      <c r="F2" s="209"/>
      <c r="G2" s="213" t="s">
        <v>15</v>
      </c>
      <c r="H2" s="214"/>
      <c r="I2" s="198" t="s">
        <v>20</v>
      </c>
      <c r="J2" s="199"/>
      <c r="K2" s="12" t="s">
        <v>39</v>
      </c>
    </row>
    <row r="3" spans="1:11" ht="15.75" thickBot="1" x14ac:dyDescent="0.3">
      <c r="A3" s="145"/>
      <c r="B3" s="205"/>
      <c r="C3" s="206"/>
      <c r="D3" s="210"/>
      <c r="E3" s="211"/>
      <c r="F3" s="212"/>
      <c r="G3" s="3" t="s">
        <v>1</v>
      </c>
      <c r="H3" s="47" t="s">
        <v>2</v>
      </c>
      <c r="I3" s="14" t="s">
        <v>27</v>
      </c>
      <c r="J3" s="46" t="s">
        <v>19</v>
      </c>
      <c r="K3" s="13" t="s">
        <v>28</v>
      </c>
    </row>
    <row r="4" spans="1:11" ht="4.1500000000000004" customHeight="1" thickBot="1" x14ac:dyDescent="0.3"/>
    <row r="5" spans="1:11" ht="12" customHeight="1" x14ac:dyDescent="0.25">
      <c r="A5" s="18">
        <v>1</v>
      </c>
      <c r="B5" s="31" t="s">
        <v>5</v>
      </c>
      <c r="C5" s="32">
        <v>160.1</v>
      </c>
      <c r="D5" s="15">
        <v>160.1</v>
      </c>
      <c r="E5" s="21">
        <f t="shared" ref="E5:E15" si="0">D5-C5</f>
        <v>0</v>
      </c>
      <c r="F5" s="22">
        <v>0.8</v>
      </c>
      <c r="G5" s="40">
        <f t="shared" ref="G5:G15" si="1">E5*F5</f>
        <v>0</v>
      </c>
      <c r="H5" s="23">
        <f t="shared" ref="H5:H15" si="2">G5</f>
        <v>0</v>
      </c>
      <c r="I5" s="24">
        <v>0</v>
      </c>
      <c r="J5" s="43">
        <f>I5*3</f>
        <v>0</v>
      </c>
      <c r="K5" s="18" t="s">
        <v>3</v>
      </c>
    </row>
    <row r="6" spans="1:11" ht="12" customHeight="1" x14ac:dyDescent="0.25">
      <c r="A6" s="19">
        <v>2</v>
      </c>
      <c r="B6" s="33" t="s">
        <v>4</v>
      </c>
      <c r="C6" s="34">
        <v>159.80000000000001</v>
      </c>
      <c r="D6" s="16">
        <v>160.1</v>
      </c>
      <c r="E6" s="25">
        <f>D6-C6</f>
        <v>0.29999999999998295</v>
      </c>
      <c r="F6" s="26">
        <v>0.8</v>
      </c>
      <c r="G6" s="41">
        <f>E6*F6</f>
        <v>0.23999999999998636</v>
      </c>
      <c r="H6" s="27">
        <f>G6</f>
        <v>0.23999999999998636</v>
      </c>
      <c r="I6" s="28">
        <f t="shared" ref="I6:I15" si="3">H6*3</f>
        <v>0.71999999999995912</v>
      </c>
      <c r="J6" s="44">
        <v>3</v>
      </c>
      <c r="K6" s="19" t="s">
        <v>3</v>
      </c>
    </row>
    <row r="7" spans="1:11" ht="12" customHeight="1" x14ac:dyDescent="0.25">
      <c r="A7" s="19">
        <v>4</v>
      </c>
      <c r="B7" s="36" t="s">
        <v>6</v>
      </c>
      <c r="C7" s="35">
        <v>153.30000000000001</v>
      </c>
      <c r="D7" s="16">
        <v>160.1</v>
      </c>
      <c r="E7" s="25">
        <f t="shared" si="0"/>
        <v>6.7999999999999829</v>
      </c>
      <c r="F7" s="26">
        <v>0.8</v>
      </c>
      <c r="G7" s="41">
        <f t="shared" si="1"/>
        <v>5.4399999999999871</v>
      </c>
      <c r="H7" s="27">
        <f t="shared" si="2"/>
        <v>5.4399999999999871</v>
      </c>
      <c r="I7" s="28">
        <f t="shared" si="3"/>
        <v>16.319999999999961</v>
      </c>
      <c r="J7" s="44">
        <v>48</v>
      </c>
      <c r="K7" s="19" t="s">
        <v>3</v>
      </c>
    </row>
    <row r="8" spans="1:11" ht="12" customHeight="1" x14ac:dyDescent="0.25">
      <c r="A8" s="19">
        <v>5</v>
      </c>
      <c r="B8" s="33" t="s">
        <v>9</v>
      </c>
      <c r="C8" s="35">
        <v>151.1</v>
      </c>
      <c r="D8" s="16">
        <v>160.1</v>
      </c>
      <c r="E8" s="25">
        <f>D8-C8</f>
        <v>9</v>
      </c>
      <c r="F8" s="26">
        <v>0.8</v>
      </c>
      <c r="G8" s="41">
        <f>E8*F8</f>
        <v>7.2</v>
      </c>
      <c r="H8" s="27">
        <f>G8</f>
        <v>7.2</v>
      </c>
      <c r="I8" s="28">
        <f t="shared" si="3"/>
        <v>21.6</v>
      </c>
      <c r="J8" s="44">
        <v>66</v>
      </c>
      <c r="K8" s="19" t="s">
        <v>3</v>
      </c>
    </row>
    <row r="9" spans="1:11" ht="12" customHeight="1" x14ac:dyDescent="0.25">
      <c r="A9" s="19">
        <v>6</v>
      </c>
      <c r="B9" s="36" t="s">
        <v>7</v>
      </c>
      <c r="C9" s="35">
        <v>143.9</v>
      </c>
      <c r="D9" s="16">
        <v>160.1</v>
      </c>
      <c r="E9" s="25">
        <f t="shared" si="0"/>
        <v>16.199999999999989</v>
      </c>
      <c r="F9" s="26">
        <v>0.8</v>
      </c>
      <c r="G9" s="41">
        <f t="shared" si="1"/>
        <v>12.959999999999992</v>
      </c>
      <c r="H9" s="27">
        <f t="shared" si="2"/>
        <v>12.959999999999992</v>
      </c>
      <c r="I9" s="28">
        <f t="shared" si="3"/>
        <v>38.879999999999974</v>
      </c>
      <c r="J9" s="44">
        <v>117</v>
      </c>
      <c r="K9" s="19" t="s">
        <v>3</v>
      </c>
    </row>
    <row r="10" spans="1:11" ht="12" customHeight="1" x14ac:dyDescent="0.25">
      <c r="A10" s="19">
        <v>7</v>
      </c>
      <c r="B10" s="33" t="s">
        <v>8</v>
      </c>
      <c r="C10" s="35">
        <v>141.5</v>
      </c>
      <c r="D10" s="16">
        <v>160.1</v>
      </c>
      <c r="E10" s="25">
        <f t="shared" si="0"/>
        <v>18.599999999999994</v>
      </c>
      <c r="F10" s="26">
        <v>0.8</v>
      </c>
      <c r="G10" s="41">
        <f t="shared" si="1"/>
        <v>14.879999999999995</v>
      </c>
      <c r="H10" s="27">
        <f t="shared" si="2"/>
        <v>14.879999999999995</v>
      </c>
      <c r="I10" s="28">
        <f t="shared" si="3"/>
        <v>44.639999999999986</v>
      </c>
      <c r="J10" s="44">
        <v>135</v>
      </c>
      <c r="K10" s="19" t="s">
        <v>3</v>
      </c>
    </row>
    <row r="11" spans="1:11" ht="12" customHeight="1" x14ac:dyDescent="0.25">
      <c r="A11" s="19">
        <v>8</v>
      </c>
      <c r="B11" s="33" t="s">
        <v>46</v>
      </c>
      <c r="C11" s="35">
        <v>137.80000000000001</v>
      </c>
      <c r="D11" s="16">
        <v>160.1</v>
      </c>
      <c r="E11" s="25">
        <f t="shared" si="0"/>
        <v>22.299999999999983</v>
      </c>
      <c r="F11" s="26">
        <v>0.8</v>
      </c>
      <c r="G11" s="41">
        <f t="shared" si="1"/>
        <v>17.839999999999986</v>
      </c>
      <c r="H11" s="27">
        <f t="shared" si="2"/>
        <v>17.839999999999986</v>
      </c>
      <c r="I11" s="28">
        <f t="shared" si="3"/>
        <v>53.519999999999953</v>
      </c>
      <c r="J11" s="44">
        <v>162</v>
      </c>
      <c r="K11" s="19" t="s">
        <v>3</v>
      </c>
    </row>
    <row r="12" spans="1:11" ht="12" customHeight="1" x14ac:dyDescent="0.25">
      <c r="A12" s="19">
        <v>9</v>
      </c>
      <c r="B12" s="33" t="s">
        <v>11</v>
      </c>
      <c r="C12" s="35">
        <v>134.80000000000001</v>
      </c>
      <c r="D12" s="16">
        <v>160.1</v>
      </c>
      <c r="E12" s="25">
        <f>D12-C12</f>
        <v>25.299999999999983</v>
      </c>
      <c r="F12" s="26">
        <v>0.8</v>
      </c>
      <c r="G12" s="41">
        <f>E12*F12</f>
        <v>20.239999999999988</v>
      </c>
      <c r="H12" s="27">
        <f>G12</f>
        <v>20.239999999999988</v>
      </c>
      <c r="I12" s="28">
        <f t="shared" si="3"/>
        <v>60.719999999999963</v>
      </c>
      <c r="J12" s="44">
        <v>183</v>
      </c>
      <c r="K12" s="19" t="s">
        <v>3</v>
      </c>
    </row>
    <row r="13" spans="1:11" ht="12" customHeight="1" x14ac:dyDescent="0.25">
      <c r="A13" s="19">
        <v>10</v>
      </c>
      <c r="B13" s="33" t="s">
        <v>10</v>
      </c>
      <c r="C13" s="35">
        <v>131</v>
      </c>
      <c r="D13" s="16">
        <v>160.1</v>
      </c>
      <c r="E13" s="25">
        <f t="shared" ref="E13" si="4">D13-C13</f>
        <v>29.099999999999994</v>
      </c>
      <c r="F13" s="26">
        <v>0.8</v>
      </c>
      <c r="G13" s="41">
        <f t="shared" ref="G13" si="5">E13*F13</f>
        <v>23.279999999999998</v>
      </c>
      <c r="H13" s="27">
        <f t="shared" si="2"/>
        <v>23.279999999999998</v>
      </c>
      <c r="I13" s="28">
        <f t="shared" si="3"/>
        <v>69.839999999999989</v>
      </c>
      <c r="J13" s="44">
        <v>210</v>
      </c>
      <c r="K13" s="19" t="s">
        <v>3</v>
      </c>
    </row>
    <row r="14" spans="1:11" ht="12" customHeight="1" x14ac:dyDescent="0.25">
      <c r="A14" s="19">
        <v>11</v>
      </c>
      <c r="B14" s="33" t="s">
        <v>12</v>
      </c>
      <c r="C14" s="37">
        <v>124.7</v>
      </c>
      <c r="D14" s="16">
        <v>160.1</v>
      </c>
      <c r="E14" s="25">
        <f t="shared" si="0"/>
        <v>35.399999999999991</v>
      </c>
      <c r="F14" s="26">
        <v>0.8</v>
      </c>
      <c r="G14" s="41">
        <f t="shared" si="1"/>
        <v>28.319999999999993</v>
      </c>
      <c r="H14" s="27">
        <f t="shared" si="2"/>
        <v>28.319999999999993</v>
      </c>
      <c r="I14" s="28">
        <f t="shared" si="3"/>
        <v>84.95999999999998</v>
      </c>
      <c r="J14" s="44">
        <v>255</v>
      </c>
      <c r="K14" s="19" t="s">
        <v>3</v>
      </c>
    </row>
    <row r="15" spans="1:11" ht="12" customHeight="1" thickBot="1" x14ac:dyDescent="0.3">
      <c r="A15" s="20">
        <v>12</v>
      </c>
      <c r="B15" s="38" t="s">
        <v>13</v>
      </c>
      <c r="C15" s="39">
        <v>116.6</v>
      </c>
      <c r="D15" s="17">
        <v>160.1</v>
      </c>
      <c r="E15" s="4">
        <f t="shared" si="0"/>
        <v>43.5</v>
      </c>
      <c r="F15" s="5">
        <v>0.8</v>
      </c>
      <c r="G15" s="42">
        <f t="shared" si="1"/>
        <v>34.800000000000004</v>
      </c>
      <c r="H15" s="6">
        <f t="shared" si="2"/>
        <v>34.800000000000004</v>
      </c>
      <c r="I15" s="29">
        <f t="shared" si="3"/>
        <v>104.4</v>
      </c>
      <c r="J15" s="45">
        <v>312</v>
      </c>
      <c r="K15" s="20" t="s">
        <v>3</v>
      </c>
    </row>
    <row r="16" spans="1:11" ht="12" customHeight="1" x14ac:dyDescent="0.25"/>
  </sheetData>
  <sortState ref="B5:K15">
    <sortCondition descending="1" ref="C5:C15"/>
  </sortState>
  <mergeCells count="6">
    <mergeCell ref="I2:J2"/>
    <mergeCell ref="A2:A3"/>
    <mergeCell ref="B1:H1"/>
    <mergeCell ref="B2:C3"/>
    <mergeCell ref="D2:F3"/>
    <mergeCell ref="G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Oppsett-Kamptider-Resultater</vt:lpstr>
      <vt:lpstr>Kampfakta</vt:lpstr>
      <vt:lpstr>HCP-beregning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Oterhals Harald</dc:creator>
  <cp:lastModifiedBy>Haraldo</cp:lastModifiedBy>
  <cp:lastPrinted>2018-04-05T08:30:21Z</cp:lastPrinted>
  <dcterms:created xsi:type="dcterms:W3CDTF">2011-12-28T11:24:05Z</dcterms:created>
  <dcterms:modified xsi:type="dcterms:W3CDTF">2018-04-11T21:21:49Z</dcterms:modified>
</cp:coreProperties>
</file>